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C2C5B64B-4F4E-4270-AFF2-A131AD721717}"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2" state="hidden" r:id="rId2"/>
  </sheets>
  <definedNames>
    <definedName name="_ftn1" localSheetId="0">Arkusz1!#REF!</definedName>
    <definedName name="_ftnref1" localSheetId="0">Arkusz1!#REF!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 l="1"/>
  <c r="I59" i="1"/>
  <c r="H59" i="1"/>
  <c r="G59" i="1"/>
  <c r="F59" i="1"/>
  <c r="E59" i="1"/>
  <c r="D59" i="1"/>
  <c r="C59" i="1"/>
  <c r="J80" i="1" l="1"/>
  <c r="I80" i="1"/>
  <c r="G80" i="1"/>
  <c r="F80" i="1"/>
  <c r="J79" i="1"/>
  <c r="I79" i="1"/>
  <c r="H79" i="1"/>
  <c r="G79" i="1"/>
  <c r="F79" i="1"/>
  <c r="E79" i="1"/>
  <c r="D79" i="1"/>
  <c r="C79" i="1"/>
  <c r="J78" i="1"/>
  <c r="I78" i="1"/>
  <c r="H78" i="1"/>
  <c r="G78" i="1"/>
  <c r="F78" i="1"/>
  <c r="E78" i="1"/>
  <c r="D78" i="1"/>
  <c r="C78" i="1"/>
  <c r="J77" i="1"/>
  <c r="I77" i="1"/>
  <c r="H77" i="1"/>
  <c r="G77" i="1"/>
  <c r="F77" i="1"/>
  <c r="J76" i="1"/>
  <c r="I76" i="1"/>
  <c r="H76" i="1"/>
  <c r="G76" i="1"/>
  <c r="F76" i="1"/>
  <c r="E75" i="1"/>
  <c r="D75" i="1"/>
  <c r="C75" i="1"/>
  <c r="E74" i="1"/>
  <c r="D74" i="1"/>
  <c r="C74" i="1"/>
  <c r="C81" i="1" l="1"/>
  <c r="K80" i="1"/>
  <c r="K79" i="1"/>
  <c r="G81" i="1"/>
  <c r="D81" i="1"/>
  <c r="H81" i="1"/>
  <c r="I81" i="1"/>
  <c r="K74" i="1"/>
  <c r="K75" i="1"/>
  <c r="K77" i="1"/>
  <c r="K78" i="1"/>
  <c r="J81" i="1"/>
  <c r="K76" i="1"/>
  <c r="F81" i="1"/>
  <c r="E81" i="1"/>
  <c r="K81" i="1" l="1"/>
  <c r="D37" i="1" l="1"/>
  <c r="E37" i="1"/>
  <c r="D35" i="1"/>
  <c r="E35" i="1"/>
  <c r="G34" i="1"/>
  <c r="H34" i="1"/>
  <c r="J34" i="1"/>
  <c r="D33" i="1"/>
  <c r="E33" i="1"/>
  <c r="F32" i="1"/>
  <c r="F39" i="1" s="1"/>
  <c r="I32" i="1"/>
  <c r="I39" i="1" s="1"/>
  <c r="C31" i="1"/>
  <c r="C39" i="1" s="1"/>
  <c r="J38" i="1"/>
  <c r="H38" i="1"/>
  <c r="G38" i="1"/>
  <c r="J36" i="1"/>
  <c r="H36" i="1"/>
  <c r="G36" i="1"/>
  <c r="D39" i="1" l="1"/>
  <c r="K37" i="1"/>
  <c r="H39" i="1"/>
  <c r="J39" i="1"/>
  <c r="E39" i="1"/>
  <c r="K38" i="1"/>
  <c r="K36" i="1"/>
  <c r="K35" i="1"/>
  <c r="G39" i="1"/>
  <c r="K33" i="1"/>
  <c r="K34" i="1"/>
  <c r="K32" i="1"/>
  <c r="K31" i="1"/>
  <c r="K39" i="1" l="1"/>
  <c r="H41" i="1" s="1"/>
  <c r="K59" i="1" l="1"/>
  <c r="F93" i="1" s="1"/>
  <c r="J98" i="2"/>
  <c r="I98" i="2"/>
  <c r="G98" i="2"/>
  <c r="F98" i="2"/>
  <c r="J97" i="2"/>
  <c r="I97" i="2"/>
  <c r="H97" i="2"/>
  <c r="G97" i="2"/>
  <c r="F97" i="2"/>
  <c r="E97" i="2"/>
  <c r="D97" i="2"/>
  <c r="C97" i="2"/>
  <c r="J96" i="2"/>
  <c r="I96" i="2"/>
  <c r="H96" i="2"/>
  <c r="G96" i="2"/>
  <c r="F96" i="2"/>
  <c r="E96" i="2"/>
  <c r="D96" i="2"/>
  <c r="C96" i="2"/>
  <c r="J95" i="2"/>
  <c r="I95" i="2"/>
  <c r="H95" i="2"/>
  <c r="G95" i="2"/>
  <c r="F95" i="2"/>
  <c r="E93" i="2"/>
  <c r="D93" i="2"/>
  <c r="C93" i="2"/>
  <c r="J94" i="2"/>
  <c r="I94" i="2"/>
  <c r="H94" i="2"/>
  <c r="G94" i="2"/>
  <c r="F94" i="2"/>
  <c r="E92" i="2"/>
  <c r="D92" i="2"/>
  <c r="C92" i="2"/>
  <c r="F85" i="2"/>
  <c r="J85" i="2"/>
  <c r="G85" i="2"/>
  <c r="C85" i="2"/>
  <c r="D85" i="2"/>
  <c r="E85" i="2"/>
  <c r="H85" i="2"/>
  <c r="I85" i="2"/>
  <c r="J82" i="2"/>
  <c r="H82" i="2"/>
  <c r="G82" i="2"/>
  <c r="E81" i="2"/>
  <c r="D81" i="2"/>
  <c r="J80" i="2"/>
  <c r="H80" i="2"/>
  <c r="G80" i="2"/>
  <c r="E79" i="2"/>
  <c r="D79" i="2"/>
  <c r="J78" i="2"/>
  <c r="H78" i="2"/>
  <c r="G78" i="2"/>
  <c r="I76" i="2"/>
  <c r="F76" i="2"/>
  <c r="E77" i="2"/>
  <c r="D77" i="2"/>
  <c r="C75" i="2"/>
  <c r="C57" i="2" l="1"/>
  <c r="C62" i="2" s="1"/>
  <c r="D57" i="2"/>
  <c r="D62" i="2" s="1"/>
  <c r="E57" i="2"/>
  <c r="E62" i="2" s="1"/>
  <c r="F57" i="2"/>
  <c r="F64" i="2" s="1"/>
  <c r="G57" i="2"/>
  <c r="G64" i="2" s="1"/>
  <c r="H57" i="2"/>
  <c r="H64" i="2" s="1"/>
  <c r="I57" i="2"/>
  <c r="I64" i="2" s="1"/>
  <c r="J57" i="2"/>
  <c r="J64" i="2" s="1"/>
  <c r="C58" i="2"/>
  <c r="C65" i="2" s="1"/>
  <c r="D58" i="2"/>
  <c r="D65" i="2" s="1"/>
  <c r="E58" i="2"/>
  <c r="E65" i="2" s="1"/>
  <c r="F58" i="2"/>
  <c r="F65" i="2" s="1"/>
  <c r="G58" i="2"/>
  <c r="G65" i="2" s="1"/>
  <c r="H58" i="2"/>
  <c r="H65" i="2" s="1"/>
  <c r="I58" i="2"/>
  <c r="I65" i="2" s="1"/>
  <c r="J58" i="2"/>
  <c r="J65" i="2" s="1"/>
  <c r="C59" i="2"/>
  <c r="C66" i="2" s="1"/>
  <c r="D59" i="2"/>
  <c r="D66" i="2" s="1"/>
  <c r="E59" i="2"/>
  <c r="E66" i="2" s="1"/>
  <c r="F59" i="2"/>
  <c r="F66" i="2" s="1"/>
  <c r="G59" i="2"/>
  <c r="G66" i="2" s="1"/>
  <c r="H59" i="2"/>
  <c r="H66" i="2" s="1"/>
  <c r="I59" i="2"/>
  <c r="I66" i="2" s="1"/>
  <c r="J59" i="2"/>
  <c r="J66" i="2" s="1"/>
  <c r="F60" i="2"/>
  <c r="F67" i="2" s="1"/>
  <c r="G60" i="2"/>
  <c r="G67" i="2" s="1"/>
  <c r="I60" i="2"/>
  <c r="I67" i="2" s="1"/>
  <c r="J60" i="2"/>
  <c r="J67" i="2" s="1"/>
  <c r="D56" i="2"/>
  <c r="D61" i="2" s="1"/>
  <c r="E56" i="2"/>
  <c r="E61" i="2" s="1"/>
  <c r="F56" i="2"/>
  <c r="F63" i="2" s="1"/>
  <c r="G56" i="2"/>
  <c r="G63" i="2" s="1"/>
  <c r="H56" i="2"/>
  <c r="H63" i="2" s="1"/>
  <c r="I56" i="2"/>
  <c r="I63" i="2" s="1"/>
  <c r="J56" i="2"/>
  <c r="J63" i="2" s="1"/>
  <c r="C56" i="2"/>
  <c r="C61" i="2" s="1"/>
  <c r="D53" i="2"/>
  <c r="D54" i="2" s="1"/>
  <c r="E53" i="2"/>
  <c r="E54" i="2" s="1"/>
  <c r="F53" i="2"/>
  <c r="F54" i="2" s="1"/>
  <c r="G53" i="2"/>
  <c r="G54" i="2" s="1"/>
  <c r="H53" i="2"/>
  <c r="H54" i="2" s="1"/>
  <c r="I53" i="2"/>
  <c r="I54" i="2" s="1"/>
  <c r="J53" i="2"/>
  <c r="J54" i="2" s="1"/>
  <c r="C53" i="2"/>
  <c r="C54" i="2" s="1"/>
  <c r="C40" i="2"/>
  <c r="C44" i="2" s="1"/>
  <c r="F40" i="2"/>
  <c r="F45" i="2" s="1"/>
  <c r="I40" i="2"/>
  <c r="I45" i="2" s="1"/>
  <c r="D41" i="2"/>
  <c r="D46" i="2" s="1"/>
  <c r="E41" i="2"/>
  <c r="E46" i="2" s="1"/>
  <c r="G41" i="2"/>
  <c r="G47" i="2" s="1"/>
  <c r="H41" i="2"/>
  <c r="H47" i="2" s="1"/>
  <c r="J41" i="2"/>
  <c r="J47" i="2" s="1"/>
  <c r="D42" i="2"/>
  <c r="D48" i="2" s="1"/>
  <c r="E42" i="2"/>
  <c r="E48" i="2" s="1"/>
  <c r="G42" i="2"/>
  <c r="G49" i="2" s="1"/>
  <c r="H42" i="2"/>
  <c r="H49" i="2" s="1"/>
  <c r="J42" i="2"/>
  <c r="J49" i="2" s="1"/>
  <c r="D43" i="2"/>
  <c r="D50" i="2" s="1"/>
  <c r="E43" i="2"/>
  <c r="E50" i="2" s="1"/>
  <c r="G43" i="2"/>
  <c r="G51" i="2" s="1"/>
  <c r="H43" i="2"/>
  <c r="H51" i="2" s="1"/>
  <c r="J43" i="2"/>
  <c r="J51" i="2" s="1"/>
  <c r="C29" i="2"/>
  <c r="D29" i="2"/>
  <c r="E29" i="2"/>
  <c r="F29" i="2"/>
  <c r="G29" i="2"/>
  <c r="H29" i="2"/>
  <c r="I29" i="2"/>
  <c r="J29" i="2"/>
  <c r="K29" i="2"/>
  <c r="L29" i="2"/>
  <c r="M29" i="2"/>
  <c r="N29" i="2"/>
  <c r="O29" i="2"/>
  <c r="P29" i="2"/>
  <c r="Q29" i="2"/>
  <c r="R29" i="2"/>
  <c r="S29" i="2"/>
  <c r="C30" i="2"/>
  <c r="D30" i="2"/>
  <c r="E30" i="2"/>
  <c r="F30" i="2"/>
  <c r="G30" i="2"/>
  <c r="H30" i="2"/>
  <c r="I30" i="2"/>
  <c r="J30" i="2"/>
  <c r="K30" i="2"/>
  <c r="L30" i="2"/>
  <c r="M30" i="2"/>
  <c r="N30" i="2"/>
  <c r="O30" i="2"/>
  <c r="P30" i="2"/>
  <c r="Q30" i="2"/>
  <c r="R30" i="2"/>
  <c r="S30" i="2"/>
  <c r="C31" i="2"/>
  <c r="D31" i="2"/>
  <c r="E31" i="2"/>
  <c r="F31" i="2"/>
  <c r="G31" i="2"/>
  <c r="H31" i="2"/>
  <c r="I31" i="2"/>
  <c r="J31" i="2"/>
  <c r="K31" i="2"/>
  <c r="L31" i="2"/>
  <c r="M31" i="2"/>
  <c r="N31" i="2"/>
  <c r="O31" i="2"/>
  <c r="P31" i="2"/>
  <c r="Q31" i="2"/>
  <c r="R31" i="2"/>
  <c r="S31" i="2"/>
  <c r="C32" i="2"/>
  <c r="D32" i="2"/>
  <c r="E32" i="2"/>
  <c r="F32" i="2"/>
  <c r="G32" i="2"/>
  <c r="H32" i="2"/>
  <c r="I32" i="2"/>
  <c r="J32" i="2"/>
  <c r="K32" i="2"/>
  <c r="L32" i="2"/>
  <c r="M32" i="2"/>
  <c r="N32" i="2"/>
  <c r="O32" i="2"/>
  <c r="P32" i="2"/>
  <c r="Q32" i="2"/>
  <c r="R32" i="2"/>
  <c r="S32" i="2"/>
  <c r="C33" i="2"/>
  <c r="D33" i="2"/>
  <c r="E33" i="2"/>
  <c r="F33" i="2"/>
  <c r="G33" i="2"/>
  <c r="H33" i="2"/>
  <c r="I33" i="2"/>
  <c r="J33" i="2"/>
  <c r="K33" i="2"/>
  <c r="L33" i="2"/>
  <c r="M33" i="2"/>
  <c r="N33" i="2"/>
  <c r="O33" i="2"/>
  <c r="P33" i="2"/>
  <c r="Q33" i="2"/>
  <c r="R33" i="2"/>
  <c r="S33" i="2"/>
  <c r="C34" i="2"/>
  <c r="D34" i="2"/>
  <c r="E34" i="2"/>
  <c r="F34" i="2"/>
  <c r="G34" i="2"/>
  <c r="H34" i="2"/>
  <c r="I34" i="2"/>
  <c r="J34" i="2"/>
  <c r="K34" i="2"/>
  <c r="L34" i="2"/>
  <c r="M34" i="2"/>
  <c r="N34" i="2"/>
  <c r="O34" i="2"/>
  <c r="P34" i="2"/>
  <c r="Q34" i="2"/>
  <c r="R34" i="2"/>
  <c r="S34" i="2"/>
  <c r="C35" i="2"/>
  <c r="D35" i="2"/>
  <c r="E35" i="2"/>
  <c r="F35" i="2"/>
  <c r="G35" i="2"/>
  <c r="H35" i="2"/>
  <c r="I35" i="2"/>
  <c r="J35" i="2"/>
  <c r="K35" i="2"/>
  <c r="L35" i="2"/>
  <c r="M35" i="2"/>
  <c r="N35" i="2"/>
  <c r="O35" i="2"/>
  <c r="P35" i="2"/>
  <c r="Q35" i="2"/>
  <c r="R35" i="2"/>
  <c r="S35" i="2"/>
  <c r="C36" i="2"/>
  <c r="D36" i="2"/>
  <c r="E36" i="2"/>
  <c r="F36" i="2"/>
  <c r="G36" i="2"/>
  <c r="H36" i="2"/>
  <c r="I36" i="2"/>
  <c r="J36" i="2"/>
  <c r="K36" i="2"/>
  <c r="L36" i="2"/>
  <c r="M36" i="2"/>
  <c r="N36" i="2"/>
  <c r="O36" i="2"/>
  <c r="P36" i="2"/>
  <c r="Q36" i="2"/>
  <c r="R36" i="2"/>
  <c r="S36" i="2"/>
  <c r="D28" i="2"/>
  <c r="E28" i="2"/>
  <c r="F28" i="2"/>
  <c r="G28" i="2"/>
  <c r="H28" i="2"/>
  <c r="I28" i="2"/>
  <c r="J28" i="2"/>
  <c r="K28" i="2"/>
  <c r="L28" i="2"/>
  <c r="M28" i="2"/>
  <c r="N28" i="2"/>
  <c r="O28" i="2"/>
  <c r="P28" i="2"/>
  <c r="Q28" i="2"/>
  <c r="R28" i="2"/>
  <c r="S28" i="2"/>
  <c r="C28" i="2"/>
  <c r="S27" i="2"/>
  <c r="R27" i="2"/>
  <c r="Q27" i="2"/>
  <c r="P27" i="2"/>
  <c r="O27" i="2"/>
  <c r="N27" i="2"/>
  <c r="M27" i="2"/>
  <c r="L27" i="2"/>
  <c r="K27" i="2"/>
  <c r="J27" i="2"/>
  <c r="I27" i="2"/>
  <c r="H27" i="2"/>
  <c r="G27" i="2"/>
  <c r="F27" i="2"/>
  <c r="E27" i="2"/>
  <c r="D27" i="2"/>
  <c r="S26" i="2"/>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C27" i="2"/>
  <c r="C26" i="2"/>
  <c r="C25" i="2"/>
  <c r="C24" i="2"/>
  <c r="C23" i="2"/>
  <c r="C22" i="2"/>
  <c r="C21" i="2"/>
  <c r="C20" i="2"/>
  <c r="C19" i="2"/>
  <c r="H61" i="1" l="1"/>
  <c r="C95" i="1" l="1"/>
</calcChain>
</file>

<file path=xl/sharedStrings.xml><?xml version="1.0" encoding="utf-8"?>
<sst xmlns="http://schemas.openxmlformats.org/spreadsheetml/2006/main" count="244" uniqueCount="180">
  <si>
    <t>Załącznik nr 1</t>
  </si>
  <si>
    <t>Nazwa jednostki samorządu terytorialnego</t>
  </si>
  <si>
    <t>Adres</t>
  </si>
  <si>
    <t>Kod TERYT</t>
  </si>
  <si>
    <t>I. Dotacja celowa na wyposażenie szkoły w podręczniki lub materiały edukacyjne</t>
  </si>
  <si>
    <t>Poz.</t>
  </si>
  <si>
    <t>Szkoła podstawowa</t>
  </si>
  <si>
    <t>Razem</t>
  </si>
  <si>
    <t>klasa I</t>
  </si>
  <si>
    <t>klasa II</t>
  </si>
  <si>
    <t>klasa III</t>
  </si>
  <si>
    <t>klasa IV</t>
  </si>
  <si>
    <t>klasa V</t>
  </si>
  <si>
    <t>klasa VI</t>
  </si>
  <si>
    <t>klasa VII</t>
  </si>
  <si>
    <t>7</t>
  </si>
  <si>
    <t>9</t>
  </si>
  <si>
    <t>11</t>
  </si>
  <si>
    <t>13</t>
  </si>
  <si>
    <t xml:space="preserve">Łączna kwota dotacji celowej na wyposażenie szkoły w podręczniki lub materiały edukacyjne (poz. 13, kol. 11) wynosi </t>
  </si>
  <si>
    <t>II. Dotacja celowa na wyposażenie szkoły w materiały ćwiczeniowe</t>
  </si>
  <si>
    <t xml:space="preserve">Łączna kwota dotacji celowej na wyposażenie szkoły w materiały ćwiczeniowe (poz. 2, kol. 11) wynosi </t>
  </si>
  <si>
    <t>[1])</t>
  </si>
  <si>
    <t>[3])</t>
  </si>
  <si>
    <t>[4])</t>
  </si>
  <si>
    <t>[5])</t>
  </si>
  <si>
    <t>, z tego:</t>
  </si>
  <si>
    <t>- wydatki bieżące</t>
  </si>
  <si>
    <t>- wydatki majątkowe</t>
  </si>
  <si>
    <t>data sporządzenia</t>
  </si>
  <si>
    <t>informacja składana po raz pierwszy</t>
  </si>
  <si>
    <t>ponowne złożenie informacji*</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</si>
  <si>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</si>
  <si>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</si>
  <si>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</si>
  <si>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</si>
  <si>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</si>
  <si>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</si>
  <si>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</si>
  <si>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</si>
  <si>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</si>
  <si>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</si>
  <si>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</si>
  <si>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</si>
  <si>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</si>
  <si>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</si>
  <si>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</si>
  <si>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</si>
  <si>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</si>
  <si>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</si>
  <si>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Kwota bazowa do 14 maja</t>
  </si>
  <si>
    <t>Kwota bazowa od 15 maja</t>
  </si>
  <si>
    <t>[6])</t>
  </si>
  <si>
    <t>[7])</t>
  </si>
  <si>
    <t>[8])</t>
  </si>
  <si>
    <t>$D$21</t>
  </si>
  <si>
    <t>$G$21</t>
  </si>
  <si>
    <t>$J$21</t>
  </si>
  <si>
    <t>$H$22</t>
  </si>
  <si>
    <t>$I$22</t>
  </si>
  <si>
    <t>$K$22</t>
  </si>
  <si>
    <t>$E$23</t>
  </si>
  <si>
    <t>$F$23</t>
  </si>
  <si>
    <t>$H$23</t>
  </si>
  <si>
    <t>$I$23</t>
  </si>
  <si>
    <t>$K$23</t>
  </si>
  <si>
    <t>$E$24</t>
  </si>
  <si>
    <t>$F$24</t>
  </si>
  <si>
    <t>$H$24</t>
  </si>
  <si>
    <t>$I$24</t>
  </si>
  <si>
    <t>$K$24</t>
  </si>
  <si>
    <t>$E$22</t>
  </si>
  <si>
    <t>$F$22</t>
  </si>
  <si>
    <t>$D$47</t>
  </si>
  <si>
    <t>$E$47</t>
  </si>
  <si>
    <t>$F$47</t>
  </si>
  <si>
    <t>$G$47</t>
  </si>
  <si>
    <t>$H$47</t>
  </si>
  <si>
    <t>$I$47</t>
  </si>
  <si>
    <t>$J$47</t>
  </si>
  <si>
    <t>$K$47</t>
  </si>
  <si>
    <t>$D$57</t>
  </si>
  <si>
    <t>$E$57</t>
  </si>
  <si>
    <t>$F$57</t>
  </si>
  <si>
    <t>$G$57</t>
  </si>
  <si>
    <t>$H$57</t>
  </si>
  <si>
    <t>$I$57</t>
  </si>
  <si>
    <t>$J$57</t>
  </si>
  <si>
    <t>$K$57</t>
  </si>
  <si>
    <t>$D$58</t>
  </si>
  <si>
    <t>$E$58</t>
  </si>
  <si>
    <t>$F$58</t>
  </si>
  <si>
    <t>$G$58</t>
  </si>
  <si>
    <t>$H$58</t>
  </si>
  <si>
    <t>$I$58</t>
  </si>
  <si>
    <t>$J$58</t>
  </si>
  <si>
    <t>$K$58</t>
  </si>
  <si>
    <t>$D$59</t>
  </si>
  <si>
    <t>$E$59</t>
  </si>
  <si>
    <t>$F$59</t>
  </si>
  <si>
    <t>$G$59</t>
  </si>
  <si>
    <t>$H$59</t>
  </si>
  <si>
    <t>$I$59</t>
  </si>
  <si>
    <t>$J$59</t>
  </si>
  <si>
    <t>$K$59</t>
  </si>
  <si>
    <t>$D$60</t>
  </si>
  <si>
    <t>$E$60</t>
  </si>
  <si>
    <t>$F$60</t>
  </si>
  <si>
    <t>$G$60</t>
  </si>
  <si>
    <t>$H$60</t>
  </si>
  <si>
    <t>$I$60</t>
  </si>
  <si>
    <t>$J$60</t>
  </si>
  <si>
    <t>$K$60</t>
  </si>
  <si>
    <t>$G$61</t>
  </si>
  <si>
    <t>$H$61</t>
  </si>
  <si>
    <t>$J$61</t>
  </si>
  <si>
    <t>$K$61</t>
  </si>
  <si>
    <t>REGON:</t>
  </si>
  <si>
    <t>(należy zaznaczyć właściwy kwadrat przez wpisanie znaku "X")</t>
  </si>
  <si>
    <t>Klasa I</t>
  </si>
  <si>
    <t>Klasa II</t>
  </si>
  <si>
    <t>Klasa III</t>
  </si>
  <si>
    <t>Klasa IV</t>
  </si>
  <si>
    <t>Klasa V</t>
  </si>
  <si>
    <t>Klasa VI</t>
  </si>
  <si>
    <t>Klasa VII</t>
  </si>
  <si>
    <t>Klasa VIII</t>
  </si>
  <si>
    <t>[2])</t>
  </si>
  <si>
    <t>Niepotrzebne skreslić.</t>
  </si>
  <si>
    <r>
      <t xml:space="preserve">Wyszczególnienie </t>
    </r>
    <r>
      <rPr>
        <b/>
        <vertAlign val="superscript"/>
        <sz val="14"/>
        <color theme="1"/>
        <rFont val="Arial"/>
        <family val="2"/>
        <charset val="238"/>
      </rPr>
      <t>1)</t>
    </r>
  </si>
  <si>
    <t xml:space="preserve">aktualizacja informacji </t>
  </si>
  <si>
    <r>
      <t xml:space="preserve">Szkoła podstawowa/szkoła artystyczna realizująca kształcenie ogólne w zakresie szkoły podstawowej </t>
    </r>
    <r>
      <rPr>
        <b/>
        <vertAlign val="superscript"/>
        <sz val="14"/>
        <color theme="1"/>
        <rFont val="Arial"/>
        <family val="2"/>
        <charset val="238"/>
      </rPr>
      <t xml:space="preserve">2) </t>
    </r>
  </si>
  <si>
    <r>
      <t xml:space="preserve">Szkoła podstawowa/szkoła artystyczna realizujące kształcenie ogólne w zakresie szkoły podstawowej </t>
    </r>
    <r>
      <rPr>
        <b/>
        <vertAlign val="superscript"/>
        <sz val="14"/>
        <color theme="1"/>
        <rFont val="Arial"/>
        <family val="2"/>
        <charset val="238"/>
      </rPr>
      <t xml:space="preserve">2) </t>
    </r>
  </si>
  <si>
    <t>Nazwa szkoły składającej (zespołu szkół składającego) informacje</t>
  </si>
  <si>
    <t>Informacje niezbędne dla ustalenia wysokości dotacji celowej na wyposażenie szkoły w podręczniki, materiały edukacyjne lub materiały ćwiczeniowe w 2026 r.</t>
  </si>
  <si>
    <t>Prognozowana liczba uczniów danych klas w roku szkolnym 2026/2027 powiększona o liczbę uczniów równą liczbie oddziałów danych klas</t>
  </si>
  <si>
    <t xml:space="preserve">Prognozowany wzrost liczby uczniów klas II, III, V, VI i VIII w roku szkolnym 2026/2027 w stosunku odpowiednio do: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edukacyjne3)
</t>
  </si>
  <si>
    <t>Prognozowana liczba uczniów danych klas w roku szkolnym 2026/2027 powiększona o liczbę uczniów równą liczbie oddziałów danych klas4)</t>
  </si>
  <si>
    <t xml:space="preserve">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 w przypadku uczniów klas II i III,
-	podręczników lub materiałów edukacyjnych – w przypadku uczniów klas V, VI i VIII5)
</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</si>
  <si>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w kol. 3 oraz kwoty 117,81 zł na ucznia)</t>
  </si>
  <si>
    <t>Środki niezbędne na wyposażenie szkół podstawowych w podręczniki lub materiały edukacyjne dla liczby uczniów wskazanej w poz. 1 (kwota nie może być wyższa od iloczynu liczby uczniów wskazanej odpowiednio w poz. 1:
-	w kol. 6 oraz kwoty 219,78 zł na ucznia,
-	w kol. 9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</si>
  <si>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4 i 5 oraz kwoty 117,81 zł na ucznia)</t>
  </si>
  <si>
    <t>Środki niezbędne na wyposażenie szkół podstawowych w podręczniki lub materiały edukacyjne dla liczby uczniów wskazanej w poz. 2 (kwota nie może być wyższa od iloczynu liczby uczniów wskazanej odpowiednio w poz. 2:
-	w kol. 7 i 8 oraz kwoty 283,14 zł na ucznia,
-	w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</si>
  <si>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w kol. 4 i 5 oraz kwoty 117,81 zł na ucznia)</t>
  </si>
  <si>
    <t>Środki niezbędne na wyposażenie szkół podstawowych w podręczniki lub materiały edukacyjne dla liczby uczniów wskazanej w poz. 3 (kwota nie może być wyższa od iloczynu liczby uczniów wskazanej odpowiednio w poz. 3:
-	w kol. 7 i 8 oraz kwoty 283,14 zł na ucznia,
-	w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</si>
  <si>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w kol. 4 i 5 oraz kwoty 117,81 zł na ucznia)</t>
  </si>
  <si>
    <t>Środki niezbędne na wyposażenie szkół podstawowych w podręczniki lub materiały edukacyjne dla liczby uczniów wskazanej w poz. 4 (kwota nie może być wyższa od iloczynu liczby uczniów wskazanej odpowiednio w poz. 4:
-	w kol. 7 i 8 oraz kwoty 283,14 zł na ucznia,
-	w kol. 10 oraz kwoty 392,04 zł na ucznia)</t>
  </si>
  <si>
    <t>Środki niezbędne na wyposażenie szkół podstawowych w podręczniki lub materiały edukacyjne (suma kwot wskazanych w poz. 5–12)</t>
  </si>
  <si>
    <t xml:space="preserve">Suma kwot wskazanych w pkt I (poz. 13, kol. 11), pkt II (poz. 2, kol. 11) i pkt III (poz. 13, kol. 11)  wynosi </t>
  </si>
  <si>
    <t>Prognozowana liczba uczniów danych klas w roku szkolnym 2026/2027</t>
  </si>
  <si>
    <t xml:space="preserve">Środki niezbędne na wyposażenie szkoły podstawowej w materiały ćwiczeniowe dla liczby uczniów wskazanej w poz. 1 (kwota nie może być wyższa od iloczynu liczby uczniów wskazanej odpowiednio w poz. 1:
-	w kol. 3–5 oraz kwoty 65,34 zł na ucznia, 
-	w kol. 6–10 oraz kwoty 32,67 zł na ucznia)
</t>
  </si>
  <si>
    <t>Ilekroć w wyszczególnieniu jest mowa o szkole podstawowej, należy przez to rozumieć także szkołę artystyczną realizującą kształcenie ogólne w zakresie szkoły podstawowej prowadzoną przez jednostkę samorządu terytorialnego.</t>
  </si>
  <si>
    <t xml:space="preserve">Poz. 2 należy wypełnić w przypadku, gdy w roku szkolnym 2026/2027 liczba uczniów:
1) klas II, V i VIII szkoły podstawowej oraz klas szkoły artystycznej realizującej kształcenie ogólne w zakresie klas II, V i VIII szkoły podstawowej zwiększy się w stosunku do liczby uczniów tych klas w roku szkolnym 2024/2025 i 2025/2026 lub
2)klas III i VI szkoły podstawowej oraz klas szkoły artystycznej realizującej kształcenie ogólne w zakresie klas III i VI szkoły podstawowej zwiększy się w stosunku do liczby uczniów tych klas w roku szkolnym 2025/2026.
</t>
  </si>
  <si>
    <t xml:space="preserve">Poz. 3 należy wypełnić w przypadku, gdy w roku szkolnym:
1) 2024/2025 nie funkcjonowały klasy II, V i VIII szkoły podstawowej oraz klasy szkoły artystycznej realizującej kształcenie ogólne w zakresie klas II, V i VIII szkoły podstawowej lub nie uczęszczali do tych klas uczniowie lub
2) 2025/2026 nie funkcjonowały klasy II, III, V, VI i VIII szkoły podstawowej oraz klasy szkoły artystycznej realizującej kształcenie ogólne w zakresie klas II, III, V, VI i VIII szkoły podstawowej lub nie uczęszczali do tych klas uczniowie.
</t>
  </si>
  <si>
    <t>Poz. 4 należy wypełnić w przypadku, gdy liczba uczniów danych klas w roku szkolnym 2026/2027 nie zwiększy się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</si>
  <si>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III. Dotacja celowa na refundację kosztów poniesionych w roku szkolnym 2025/2026 na zapewnienie podręczników, materiałów edukacyjnych lub materiałów ćwiczeniowych</t>
  </si>
  <si>
    <t>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 w przypadku uczniów klas I–III,
-	podręczniki lub materiały edukacyjne – w przypadku uczniów klas IV–VIII7)</t>
  </si>
  <si>
    <t>Wzrost liczby uczniów danych klas w ciągu roku szkolnego 2025/2026 w stosunku do liczby uczniów tych klas, którym w 2025 r. szkoła podstawowa ze środków dotacji celowej zapewniła materiały ćwiczeniowe8)</t>
  </si>
  <si>
    <t xml:space="preserve">Wzrost liczby uczniów danych klas w ciągu roku szkolnego 2025/2026 w stosunku do liczby uczniów tych klas, którym w 2025 r. szkoła podstawowa ze środków dotacji celowej zapewniła materiały ćwiczeniowe9)
</t>
  </si>
  <si>
    <t>Liczba uczniów danych klas w roku szkolnym 2025/2026,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nowożytnego10)</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</si>
  <si>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w kol. 3–5 oraz kwoty 98,01 zł na ucznia)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</si>
  <si>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w kol. 3–5 oraz kwoty 117,81 zł na ucznia)</t>
  </si>
  <si>
    <t>Środki niezbędne na wyposażenie szkoły podstawowej w podręczniki lub materiały edukacyjne dla liczby uczniów wskazanej w poz. 1 (kwota nie może być wyższa od iloczynu liczby uczniów wskazanej odpowiednio w poz. 1:
-	w kol. 6 oraz kwoty 183,15 zł na ucznia,
-	w kol. 7 i 8 oraz kwoty 235,62 zł na ucznia,
-	w kol. 9 i 10 oraz kwoty 326,70 zł na ucznia)</t>
  </si>
  <si>
    <t>Środki podlegające refundacji (suma kwot wskazanych w poz. 6–12)</t>
  </si>
  <si>
    <t>Środki niezbędne na wyposażenie szkoły podstawowej w podręczniki lub materiały edukacyjne dla liczby uczniów wskazanej w poz. 2 (kwota nie może być wyższa od iloczynu liczby uczniów wskazanej odpowiednio w poz. 2:
-	w kol. 6 oraz kwoty 219,78 zł na ucznia,
-	w kol. 7 i 8 oraz kwoty 283,14 zł na ucznia,
-	w kol. 9 i 10 oraz kwoty 392,04 zł na ucznia)</t>
  </si>
  <si>
    <t>Środki niezbędne na wyposażenie szkoły podstawowej w materiały ćwiczeniowe dla liczby uczniów wskazanej w poz. 3 (kwota nie może być wyższa od iloczynu liczby uczniów wskazanej odpowiednio w poz. 3:
-	w kol. 3–5 oraz kwoty 54,45 zł na ucznia,
-	w kol. 6–10 oraz kwoty 27,23 zł na ucznia)</t>
  </si>
  <si>
    <t>Środki niezbędne na wyposażenie szkoły podstawowej w materiały ćwiczeniowe dla liczby uczniów wskazanej w poz. 4 (kwota nie może być wyższa od iloczynu liczby uczniów wskazanej odpowiednio w poz. 4:
-	w kol. 3–5 oraz kwoty 65,34 zł na ucznia,
-	w kol. 6–10 oraz kwoty 32,67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</si>
  <si>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w kol. 6, 7, 9 i 10 oraz kwoty 24,75 zł na ucznia)</t>
  </si>
  <si>
    <t>[9])</t>
  </si>
  <si>
    <t>[10])</t>
  </si>
  <si>
    <t>Poz. 1 należy wypełnić w przypadku, gdy w roku szkolnym 2025/2026 szkoła podstawowa oraz szkoła artystyczna realizująca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</si>
  <si>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Poz. 2 należy wypełnić w przypadku, gdy w roku szkolnym 2025/2026 szkoła podstawowa oraz szkoła artystyczna realizująca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</si>
  <si>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Poz. 3 należy wypełnić w przypadku, gdy w roku szkolnym 2025/2026 szkoła podstawowa oraz szkoła artystyczna realizująca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</si>
  <si>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Poz. 4 należy wypełnić w przypadku, gdy w roku szkolnym 2025/2026 szkoła podstawowa oraz szkoła artystyczna realizująca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</si>
  <si>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w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należy podać podwójną liczbę tych uczniów.</t>
  </si>
  <si>
    <t xml:space="preserve">Wzrost liczby uczniów danych klas w ciągu roku szkolnego 2025/2026 w stosunku do liczby uczniów tych klas, którym w 2025 r. szkoła podstawowa ze środków dotacji celowej zapewniła:
-	podręczniki do zajęć z zakresu edukacji: polonistycznej, matematycznej, przyrodniczej i społecznej, podręczniki do zajęć z zakresu danego języka obcego nowożytnego lub materiały edukacyjne – w przypadku uczniów klas I–III,
-	podręczniki lub materiały edukacyjne – w przypadku uczniów klas IV–VIII6)
</t>
  </si>
  <si>
    <t xml:space="preserve">                      Kwota dotacji celowej na wyposażenie szkoły (zespołu szkół) w podręczniki, materiały edukacyjne lub materiały ćwiczeniowe uwzględniająca kwoty refundacji</t>
  </si>
  <si>
    <t>informacje składane po raz pierwszy</t>
  </si>
  <si>
    <t>pieczęć i podpis dyrektora szkoły*</t>
  </si>
  <si>
    <t xml:space="preserve">* 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</si>
</sst>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
    <numFmt numFmtId="165" formatCode="[$-F800]dddd\,\ mmmm\ dd\,\ yyyy"/>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9"/>
      <color rgb="FF000000"/>
      <name val="Times New Roman"/>
      <family val="1"/>
      <charset val="238"/>
    </font>
    <font>
      <b/>
      <sz val="9"/>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sz val="14"/>
      <color theme="1"/>
      <name val="Times New Roman"/>
      <family val="2"/>
      <charset val="238"/>
    </font>
    <font>
      <b/>
      <sz val="14"/>
      <color theme="1"/>
      <name val="Arial"/>
      <family val="2"/>
      <charset val="238"/>
    </font>
    <font>
      <sz val="14"/>
      <color theme="1"/>
      <name val="Arial"/>
      <family val="2"/>
      <charset val="238"/>
    </font>
    <font>
      <b/>
      <vertAlign val="superscript"/>
      <sz val="14"/>
      <color theme="1"/>
      <name val="Arial"/>
      <family val="2"/>
      <charset val="238"/>
    </font>
    <font>
      <sz val="14"/>
      <color rgb="FF000000"/>
      <name val="Times New Roman"/>
      <family val="1"/>
      <charset val="238"/>
    </font>
    <font>
      <b/>
      <sz val="14"/>
      <color rgb="FF000000"/>
      <name val="Times New Roman"/>
      <family val="1"/>
      <charset val="238"/>
    </font>
    <font>
      <vertAlign val="superscript"/>
      <sz val="14"/>
      <color rgb="FF000000"/>
      <name val="Times New Roman"/>
      <family val="1"/>
      <charset val="238"/>
    </font>
    <font>
      <b/>
      <sz val="14"/>
      <color theme="1"/>
      <name val="Times New Roman"/>
      <family val="1"/>
      <charset val="238"/>
    </font>
    <font>
      <sz val="14"/>
      <color theme="1"/>
      <name val="Times New Roman"/>
      <family val="1"/>
      <charset val="238"/>
    </font>
    <font>
      <sz val="14"/>
      <color theme="1"/>
      <name val="Calibri"/>
      <family val="2"/>
      <charset val="238"/>
      <scheme val="minor"/>
    </font>
    <font>
      <sz val="10"/>
      <color theme="1"/>
      <name val="Arial"/>
      <family val="2"/>
      <charset val="238"/>
    </font>
    <font>
      <b/>
      <sz val="10"/>
      <color theme="1"/>
      <name val="Arial"/>
      <family val="2"/>
      <charset val="238"/>
    </font>
    <font>
      <sz val="11"/>
      <color rgb="FF000000"/>
      <name val="Arial"/>
      <family val="2"/>
      <charset val="238"/>
    </font>
    <fon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55">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medium">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left style="hair">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s>
  <cellStyleXfs count="1">
    <xf numFmtId="0" fontId="0" fillId="0" borderId="0"/>
  </cellStyleXfs>
  <cellXfs count="184">
    <xf numFmtId="0" fontId="0" fillId="0" borderId="0" xfId="0"/>
    <xf numFmtId="1" fontId="4" fillId="3" borderId="6"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3" fillId="4" borderId="13" xfId="0" applyFont="1" applyFill="1" applyBorder="1" applyAlignment="1">
      <alignment horizontal="center" vertical="center" wrapText="1"/>
    </xf>
    <xf numFmtId="1" fontId="4" fillId="3" borderId="12"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44" fontId="4" fillId="3" borderId="10"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44" fontId="4" fillId="3" borderId="5" xfId="0" applyNumberFormat="1" applyFont="1" applyFill="1" applyBorder="1" applyAlignment="1">
      <alignment horizontal="center" vertical="center" wrapText="1"/>
    </xf>
    <xf numFmtId="0" fontId="7" fillId="5" borderId="15" xfId="0" applyFont="1" applyFill="1" applyBorder="1" applyAlignment="1">
      <alignment horizontal="center" vertical="center"/>
    </xf>
    <xf numFmtId="0" fontId="7" fillId="6" borderId="15" xfId="0" applyFont="1" applyFill="1" applyBorder="1" applyAlignment="1">
      <alignment horizontal="center" vertical="center"/>
    </xf>
    <xf numFmtId="0" fontId="6" fillId="0" borderId="0" xfId="0" applyFont="1"/>
    <xf numFmtId="0" fontId="6" fillId="0" borderId="0" xfId="0" applyFont="1" applyFill="1"/>
    <xf numFmtId="0" fontId="5" fillId="0" borderId="0" xfId="0" applyFont="1" applyFill="1" applyBorder="1" applyAlignment="1">
      <alignment horizontal="center" vertical="center"/>
    </xf>
    <xf numFmtId="0" fontId="5" fillId="5" borderId="15" xfId="0" applyFont="1" applyFill="1" applyBorder="1" applyAlignment="1">
      <alignment horizontal="center" vertical="center"/>
    </xf>
    <xf numFmtId="0" fontId="5" fillId="6" borderId="15" xfId="0" applyFont="1" applyFill="1" applyBorder="1" applyAlignment="1">
      <alignment horizontal="center" vertical="center"/>
    </xf>
    <xf numFmtId="0" fontId="5" fillId="2"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16"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5" borderId="17" xfId="0" applyFont="1" applyFill="1" applyBorder="1" applyAlignment="1">
      <alignment horizontal="center" vertical="center"/>
    </xf>
    <xf numFmtId="0" fontId="5" fillId="6" borderId="17" xfId="0" applyFont="1" applyFill="1" applyBorder="1" applyAlignment="1">
      <alignment horizontal="center" vertical="center"/>
    </xf>
    <xf numFmtId="4" fontId="5" fillId="5" borderId="15" xfId="0" applyNumberFormat="1" applyFont="1" applyFill="1" applyBorder="1" applyAlignment="1">
      <alignment horizontal="center" vertical="center"/>
    </xf>
    <xf numFmtId="4" fontId="5" fillId="6" borderId="15" xfId="0" applyNumberFormat="1"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4" fontId="5" fillId="5" borderId="19" xfId="0" applyNumberFormat="1" applyFont="1" applyFill="1" applyBorder="1" applyAlignment="1">
      <alignment horizontal="center" vertical="center"/>
    </xf>
    <xf numFmtId="4" fontId="5" fillId="6" borderId="19" xfId="0" applyNumberFormat="1" applyFont="1" applyFill="1" applyBorder="1" applyAlignment="1">
      <alignment horizontal="center" vertical="center"/>
    </xf>
    <xf numFmtId="4" fontId="5" fillId="0" borderId="20"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5" borderId="24" xfId="0" applyNumberFormat="1" applyFont="1" applyFill="1" applyBorder="1" applyAlignment="1">
      <alignment horizontal="center" vertical="center"/>
    </xf>
    <xf numFmtId="4" fontId="5" fillId="6" borderId="24" xfId="0" applyNumberFormat="1" applyFont="1" applyFill="1" applyBorder="1" applyAlignment="1">
      <alignment horizontal="center" vertical="center"/>
    </xf>
    <xf numFmtId="4" fontId="5" fillId="0" borderId="25" xfId="0" applyNumberFormat="1" applyFont="1" applyBorder="1" applyAlignment="1">
      <alignment horizontal="center" vertical="center"/>
    </xf>
    <xf numFmtId="0" fontId="7" fillId="5" borderId="19" xfId="0" applyFont="1" applyFill="1" applyBorder="1" applyAlignment="1">
      <alignment horizontal="center" vertical="center"/>
    </xf>
    <xf numFmtId="0" fontId="7" fillId="5" borderId="24"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4" xfId="0" applyFont="1" applyFill="1" applyBorder="1" applyAlignment="1">
      <alignment horizontal="center" vertical="center"/>
    </xf>
    <xf numFmtId="0" fontId="2" fillId="0" borderId="0" xfId="0" applyFont="1" applyFill="1"/>
    <xf numFmtId="3" fontId="4" fillId="2" borderId="15" xfId="0" applyNumberFormat="1" applyFont="1" applyFill="1" applyBorder="1" applyAlignment="1">
      <alignment horizontal="center" vertical="center" wrapText="1"/>
    </xf>
    <xf numFmtId="0" fontId="8" fillId="2" borderId="0" xfId="0" applyFont="1" applyFill="1"/>
    <xf numFmtId="0" fontId="2" fillId="2" borderId="0" xfId="0" applyFont="1" applyFill="1"/>
    <xf numFmtId="0" fontId="8" fillId="0" borderId="0" xfId="0" applyFont="1" applyFill="1"/>
    <xf numFmtId="0" fontId="8" fillId="0" borderId="0" xfId="0" applyFont="1"/>
    <xf numFmtId="0" fontId="8" fillId="2" borderId="0" xfId="0" applyFont="1" applyFill="1" applyAlignment="1">
      <alignment wrapText="1"/>
    </xf>
    <xf numFmtId="0" fontId="8" fillId="2" borderId="0" xfId="0" applyFont="1" applyFill="1" applyBorder="1"/>
    <xf numFmtId="0" fontId="2" fillId="2" borderId="0" xfId="0" applyFont="1" applyFill="1" applyAlignment="1">
      <alignment horizontal="left"/>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pplyBorder="1" applyAlignment="1">
      <alignment vertical="center"/>
    </xf>
    <xf numFmtId="0" fontId="2" fillId="0" borderId="0" xfId="0" applyFont="1"/>
    <xf numFmtId="0" fontId="9" fillId="2" borderId="16" xfId="0" applyFont="1" applyFill="1" applyBorder="1" applyAlignment="1">
      <alignment horizontal="center" vertical="center"/>
    </xf>
    <xf numFmtId="0" fontId="12" fillId="0" borderId="15" xfId="0" applyFont="1" applyBorder="1" applyAlignment="1">
      <alignment horizontal="center" vertical="center" wrapText="1"/>
    </xf>
    <xf numFmtId="0" fontId="13" fillId="4" borderId="26" xfId="0" applyFont="1" applyFill="1" applyBorder="1" applyAlignment="1">
      <alignment horizontal="center" vertical="center" wrapText="1"/>
    </xf>
    <xf numFmtId="3" fontId="13" fillId="2" borderId="15" xfId="0" applyNumberFormat="1" applyFont="1" applyFill="1" applyBorder="1" applyAlignment="1">
      <alignment horizontal="center" vertical="center" wrapText="1"/>
    </xf>
    <xf numFmtId="0" fontId="14" fillId="2" borderId="0" xfId="0" applyFont="1" applyFill="1" applyAlignment="1">
      <alignment horizontal="justify" vertical="center"/>
    </xf>
    <xf numFmtId="0" fontId="13" fillId="0" borderId="0" xfId="0" applyFont="1" applyFill="1" applyAlignment="1">
      <alignment horizontal="right"/>
    </xf>
    <xf numFmtId="0" fontId="13" fillId="2" borderId="0" xfId="0" applyFont="1" applyFill="1" applyAlignment="1">
      <alignment horizontal="right"/>
    </xf>
    <xf numFmtId="44" fontId="8" fillId="2" borderId="0" xfId="0" applyNumberFormat="1" applyFont="1" applyFill="1" applyBorder="1"/>
    <xf numFmtId="0" fontId="16" fillId="2" borderId="0" xfId="0" applyFont="1" applyFill="1" applyAlignment="1">
      <alignment horizontal="right" vertical="top"/>
    </xf>
    <xf numFmtId="0" fontId="17" fillId="2" borderId="0" xfId="0" applyFont="1" applyFill="1"/>
    <xf numFmtId="0" fontId="2" fillId="2" borderId="0" xfId="0" applyFont="1" applyFill="1" applyBorder="1"/>
    <xf numFmtId="0" fontId="17" fillId="0" borderId="0" xfId="0" applyFont="1"/>
    <xf numFmtId="0" fontId="17" fillId="0" borderId="0" xfId="0" applyFont="1" applyFill="1"/>
    <xf numFmtId="0" fontId="2" fillId="0" borderId="0" xfId="0" applyFont="1" applyFill="1" applyAlignment="1">
      <alignment horizontal="right"/>
    </xf>
    <xf numFmtId="0" fontId="16" fillId="2" borderId="0" xfId="0" applyFont="1" applyFill="1" applyAlignment="1">
      <alignment horizontal="right" vertical="top" wrapText="1"/>
    </xf>
    <xf numFmtId="0" fontId="8" fillId="0" borderId="0" xfId="0" applyFont="1" applyFill="1" applyAlignment="1">
      <alignment vertical="top" wrapText="1"/>
    </xf>
    <xf numFmtId="0" fontId="8" fillId="0" borderId="0" xfId="0" applyFont="1" applyAlignment="1">
      <alignment vertical="top" wrapText="1"/>
    </xf>
    <xf numFmtId="0" fontId="8" fillId="2" borderId="0" xfId="0" applyFont="1" applyFill="1" applyAlignment="1">
      <alignment horizontal="right"/>
    </xf>
    <xf numFmtId="49" fontId="8" fillId="2" borderId="0" xfId="0" applyNumberFormat="1" applyFont="1" applyFill="1"/>
    <xf numFmtId="165" fontId="8" fillId="0" borderId="32" xfId="0" applyNumberFormat="1" applyFont="1" applyFill="1" applyBorder="1" applyAlignment="1">
      <alignment horizontal="center"/>
    </xf>
    <xf numFmtId="0" fontId="8" fillId="2" borderId="0" xfId="0" applyFont="1" applyFill="1" applyAlignment="1">
      <alignment horizontal="center"/>
    </xf>
    <xf numFmtId="0" fontId="2" fillId="2" borderId="0" xfId="0" applyFont="1" applyFill="1" applyAlignment="1">
      <alignment horizontal="right"/>
    </xf>
    <xf numFmtId="0" fontId="18" fillId="7" borderId="26" xfId="0" applyFont="1" applyFill="1" applyBorder="1" applyAlignment="1">
      <alignment horizontal="center" vertical="center"/>
    </xf>
    <xf numFmtId="0" fontId="18" fillId="7" borderId="33" xfId="0" applyFont="1" applyFill="1" applyBorder="1" applyAlignment="1">
      <alignment horizontal="center" vertical="center"/>
    </xf>
    <xf numFmtId="164" fontId="18" fillId="7" borderId="26" xfId="0" applyNumberFormat="1" applyFont="1" applyFill="1" applyBorder="1" applyAlignment="1">
      <alignment horizontal="center" vertical="center"/>
    </xf>
    <xf numFmtId="164" fontId="19" fillId="0" borderId="22" xfId="0" applyNumberFormat="1" applyFont="1" applyBorder="1" applyAlignment="1">
      <alignment horizontal="center" vertical="center"/>
    </xf>
    <xf numFmtId="0" fontId="18" fillId="0" borderId="0" xfId="0" applyFont="1" applyBorder="1" applyAlignment="1">
      <alignment vertical="top" wrapText="1"/>
    </xf>
    <xf numFmtId="0" fontId="9" fillId="2" borderId="15" xfId="0" applyFont="1" applyFill="1" applyBorder="1" applyAlignment="1">
      <alignment horizontal="center" vertical="center"/>
    </xf>
    <xf numFmtId="0" fontId="12" fillId="2" borderId="0" xfId="0" applyFont="1" applyFill="1" applyBorder="1" applyAlignment="1">
      <alignment vertical="top" wrapText="1"/>
    </xf>
    <xf numFmtId="49" fontId="8" fillId="2" borderId="0" xfId="0" applyNumberFormat="1" applyFont="1" applyFill="1" applyBorder="1" applyAlignment="1">
      <alignment horizontal="left" wrapText="1"/>
    </xf>
    <xf numFmtId="164" fontId="18" fillId="7" borderId="38" xfId="0" applyNumberFormat="1" applyFont="1" applyFill="1" applyBorder="1" applyAlignment="1">
      <alignment horizontal="center" vertical="center"/>
    </xf>
    <xf numFmtId="0" fontId="12" fillId="0" borderId="35" xfId="0" applyFont="1" applyBorder="1" applyAlignment="1">
      <alignment horizontal="center" vertical="center" wrapText="1"/>
    </xf>
    <xf numFmtId="164" fontId="19" fillId="0" borderId="36" xfId="0" applyNumberFormat="1" applyFont="1" applyBorder="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5" fillId="0" borderId="10" xfId="0" applyNumberFormat="1" applyFont="1" applyBorder="1" applyAlignment="1">
      <alignment horizont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3" fillId="4" borderId="33" xfId="0" applyFont="1" applyFill="1" applyBorder="1" applyAlignment="1">
      <alignment horizontal="center" vertical="center" wrapText="1"/>
    </xf>
    <xf numFmtId="0" fontId="12" fillId="0" borderId="23" xfId="0" applyFont="1" applyBorder="1" applyAlignment="1">
      <alignment horizontal="center" vertical="center" wrapText="1"/>
    </xf>
    <xf numFmtId="164" fontId="13" fillId="2" borderId="24" xfId="0" applyNumberFormat="1" applyFont="1" applyFill="1" applyBorder="1" applyAlignment="1">
      <alignment horizontal="center" vertical="center" wrapText="1"/>
    </xf>
    <xf numFmtId="164" fontId="13" fillId="0" borderId="25" xfId="0" applyNumberFormat="1" applyFont="1" applyBorder="1" applyAlignment="1">
      <alignment horizontal="center" vertical="center" wrapText="1"/>
    </xf>
    <xf numFmtId="0" fontId="17" fillId="2" borderId="0" xfId="0" applyFont="1" applyFill="1" applyBorder="1" applyAlignment="1">
      <alignment horizontal="left" vertical="top" wrapText="1"/>
    </xf>
    <xf numFmtId="164" fontId="15" fillId="0" borderId="0" xfId="0" applyNumberFormat="1" applyFont="1" applyBorder="1" applyAlignment="1">
      <alignment horizontal="center"/>
    </xf>
    <xf numFmtId="0" fontId="12" fillId="0" borderId="46" xfId="0" applyFont="1" applyBorder="1" applyAlignment="1">
      <alignment horizontal="center" vertical="center" wrapText="1"/>
    </xf>
    <xf numFmtId="164" fontId="15" fillId="2" borderId="10" xfId="0" applyNumberFormat="1" applyFont="1" applyFill="1" applyBorder="1" applyAlignment="1">
      <alignment horizontal="center" vertical="center"/>
    </xf>
    <xf numFmtId="164" fontId="15" fillId="0" borderId="48" xfId="0" applyNumberFormat="1" applyFont="1" applyFill="1" applyBorder="1" applyAlignment="1">
      <alignment horizontal="center"/>
    </xf>
    <xf numFmtId="164" fontId="15" fillId="0" borderId="47" xfId="0" applyNumberFormat="1" applyFont="1" applyFill="1" applyBorder="1" applyAlignment="1">
      <alignment horizontal="center"/>
    </xf>
    <xf numFmtId="0" fontId="8" fillId="2" borderId="0" xfId="0" applyFont="1" applyFill="1" applyAlignment="1">
      <alignment horizontal="center"/>
    </xf>
    <xf numFmtId="0" fontId="20" fillId="0" borderId="15" xfId="0" applyFont="1" applyBorder="1" applyAlignment="1">
      <alignment horizontal="justify" vertical="center" wrapText="1"/>
    </xf>
    <xf numFmtId="0" fontId="20" fillId="0" borderId="24"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36" xfId="0" applyFont="1" applyBorder="1" applyAlignment="1">
      <alignment horizontal="justify" vertical="center" wrapText="1"/>
    </xf>
    <xf numFmtId="0" fontId="21" fillId="0" borderId="15" xfId="0" applyFont="1" applyBorder="1" applyAlignment="1">
      <alignment vertical="top" wrapText="1"/>
    </xf>
    <xf numFmtId="0" fontId="21" fillId="0" borderId="16" xfId="0" applyFont="1" applyBorder="1" applyAlignment="1">
      <alignment vertical="top" wrapText="1"/>
    </xf>
    <xf numFmtId="0" fontId="21" fillId="0" borderId="30" xfId="0" applyFont="1" applyBorder="1" applyAlignment="1">
      <alignment vertical="top" wrapText="1"/>
    </xf>
    <xf numFmtId="0" fontId="21" fillId="0" borderId="30" xfId="0" applyFont="1" applyBorder="1" applyAlignment="1">
      <alignment horizontal="left" vertical="center" wrapText="1"/>
    </xf>
    <xf numFmtId="0" fontId="21" fillId="0" borderId="27" xfId="0" applyFont="1" applyBorder="1" applyAlignment="1">
      <alignment vertical="top" wrapText="1"/>
    </xf>
    <xf numFmtId="0" fontId="21" fillId="0" borderId="36" xfId="0" applyFont="1" applyBorder="1" applyAlignment="1">
      <alignment vertical="top" wrapText="1"/>
    </xf>
    <xf numFmtId="0" fontId="21" fillId="2" borderId="0" xfId="0" applyFont="1" applyFill="1" applyAlignment="1">
      <alignment horizontal="right" vertical="top"/>
    </xf>
    <xf numFmtId="0" fontId="21" fillId="0" borderId="0" xfId="0" applyFont="1" applyFill="1"/>
    <xf numFmtId="0" fontId="21" fillId="0" borderId="0" xfId="0" applyFont="1"/>
    <xf numFmtId="0" fontId="21" fillId="2" borderId="0" xfId="0" applyFont="1" applyFill="1" applyAlignment="1">
      <alignment horizontal="right" vertical="top" wrapText="1"/>
    </xf>
    <xf numFmtId="0" fontId="21" fillId="0" borderId="0" xfId="0" applyFont="1" applyFill="1" applyAlignment="1">
      <alignment vertical="top" wrapText="1"/>
    </xf>
    <xf numFmtId="0" fontId="21" fillId="0" borderId="0" xfId="0" applyFont="1" applyAlignment="1">
      <alignment vertical="top" wrapText="1"/>
    </xf>
    <xf numFmtId="0" fontId="21" fillId="2" borderId="0" xfId="0" applyFont="1" applyFill="1" applyBorder="1" applyAlignment="1">
      <alignment horizontal="left" vertical="top" wrapText="1"/>
    </xf>
    <xf numFmtId="0" fontId="8" fillId="2" borderId="0" xfId="0" applyFont="1" applyFill="1" applyAlignment="1">
      <alignment horizontal="center"/>
    </xf>
    <xf numFmtId="0" fontId="8" fillId="2" borderId="0" xfId="0" applyFont="1" applyFill="1" applyAlignment="1">
      <alignment horizontal="center"/>
    </xf>
    <xf numFmtId="0" fontId="12" fillId="0" borderId="53" xfId="0" applyFont="1" applyBorder="1" applyAlignment="1">
      <alignment horizontal="center" vertical="center" wrapText="1"/>
    </xf>
    <xf numFmtId="0" fontId="20" fillId="0" borderId="31" xfId="0" applyFont="1" applyBorder="1" applyAlignment="1">
      <alignment horizontal="justify" vertical="center" wrapText="1"/>
    </xf>
    <xf numFmtId="164" fontId="19" fillId="0" borderId="39" xfId="0" applyNumberFormat="1" applyFont="1" applyBorder="1" applyAlignment="1">
      <alignment horizontal="center" vertical="center"/>
    </xf>
    <xf numFmtId="164" fontId="18" fillId="7" borderId="54" xfId="0" applyNumberFormat="1" applyFont="1" applyFill="1" applyBorder="1" applyAlignment="1">
      <alignment horizontal="center" vertical="center"/>
    </xf>
    <xf numFmtId="0" fontId="19" fillId="2" borderId="15" xfId="0" applyFont="1" applyFill="1" applyBorder="1" applyAlignment="1">
      <alignment horizontal="center" vertical="center"/>
    </xf>
    <xf numFmtId="164" fontId="19" fillId="2" borderId="15" xfId="0" applyNumberFormat="1" applyFont="1" applyFill="1" applyBorder="1" applyAlignment="1">
      <alignment horizontal="center" vertical="center"/>
    </xf>
    <xf numFmtId="164" fontId="19" fillId="2" borderId="17" xfId="0" applyNumberFormat="1" applyFont="1" applyFill="1" applyBorder="1" applyAlignment="1">
      <alignment horizontal="center" vertical="center"/>
    </xf>
    <xf numFmtId="164" fontId="19" fillId="0" borderId="15" xfId="0" applyNumberFormat="1" applyFont="1" applyBorder="1" applyAlignment="1">
      <alignment horizontal="center" vertical="center"/>
    </xf>
    <xf numFmtId="164" fontId="19" fillId="0" borderId="17" xfId="0" applyNumberFormat="1" applyFont="1" applyBorder="1" applyAlignment="1">
      <alignment horizontal="center" vertical="center"/>
    </xf>
    <xf numFmtId="164" fontId="19" fillId="0" borderId="31" xfId="0" applyNumberFormat="1" applyFont="1" applyBorder="1" applyAlignment="1">
      <alignment horizontal="center" vertical="center"/>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9" fillId="2" borderId="45" xfId="0" applyFont="1" applyFill="1" applyBorder="1" applyAlignment="1">
      <alignment horizontal="center" vertical="center"/>
    </xf>
    <xf numFmtId="0" fontId="9" fillId="2" borderId="39" xfId="0" applyFont="1" applyFill="1" applyBorder="1" applyAlignment="1">
      <alignment horizontal="center" vertical="center"/>
    </xf>
    <xf numFmtId="0" fontId="8" fillId="2" borderId="28" xfId="0" applyFont="1" applyFill="1" applyBorder="1" applyAlignment="1">
      <alignment horizontal="center"/>
    </xf>
    <xf numFmtId="0" fontId="20" fillId="2" borderId="2" xfId="0" applyFont="1" applyFill="1" applyBorder="1" applyAlignment="1">
      <alignment vertical="top" wrapText="1"/>
    </xf>
    <xf numFmtId="0" fontId="20" fillId="2" borderId="3" xfId="0" applyFont="1" applyFill="1" applyBorder="1" applyAlignment="1">
      <alignment vertical="top" wrapText="1"/>
    </xf>
    <xf numFmtId="0" fontId="20" fillId="2" borderId="4" xfId="0" applyFont="1" applyFill="1" applyBorder="1" applyAlignment="1">
      <alignment vertical="top" wrapText="1"/>
    </xf>
    <xf numFmtId="0" fontId="8" fillId="2" borderId="29" xfId="0" applyFont="1" applyFill="1" applyBorder="1" applyAlignment="1">
      <alignment horizontal="center" vertical="center"/>
    </xf>
    <xf numFmtId="0" fontId="8" fillId="2" borderId="0" xfId="0" applyFont="1" applyFill="1" applyAlignment="1">
      <alignment horizontal="left" wrapText="1"/>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42"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2" fillId="0" borderId="0" xfId="0" applyFont="1" applyAlignment="1">
      <alignment horizontal="left" wrapText="1"/>
    </xf>
    <xf numFmtId="49" fontId="8" fillId="0" borderId="35" xfId="0" applyNumberFormat="1" applyFont="1" applyFill="1" applyBorder="1" applyAlignment="1">
      <alignment horizontal="left" wrapText="1"/>
    </xf>
    <xf numFmtId="49" fontId="8" fillId="0" borderId="36" xfId="0" applyNumberFormat="1" applyFont="1" applyFill="1" applyBorder="1" applyAlignment="1">
      <alignment horizontal="left" wrapText="1"/>
    </xf>
    <xf numFmtId="49" fontId="8" fillId="0" borderId="37" xfId="0" applyNumberFormat="1" applyFont="1" applyFill="1" applyBorder="1" applyAlignment="1">
      <alignment horizontal="left" wrapText="1"/>
    </xf>
    <xf numFmtId="49" fontId="8" fillId="0" borderId="35" xfId="0" applyNumberFormat="1" applyFont="1" applyFill="1" applyBorder="1" applyAlignment="1">
      <alignment horizontal="left"/>
    </xf>
    <xf numFmtId="49" fontId="8" fillId="0" borderId="36" xfId="0" applyNumberFormat="1" applyFont="1" applyFill="1" applyBorder="1" applyAlignment="1">
      <alignment horizontal="left"/>
    </xf>
    <xf numFmtId="49" fontId="8" fillId="0" borderId="37" xfId="0" applyNumberFormat="1" applyFont="1" applyFill="1" applyBorder="1" applyAlignment="1">
      <alignment horizontal="left"/>
    </xf>
    <xf numFmtId="0" fontId="2" fillId="0" borderId="0" xfId="0" applyFont="1" applyFill="1" applyBorder="1" applyAlignment="1">
      <alignment horizontal="left" vertical="top" wrapText="1"/>
    </xf>
    <xf numFmtId="0" fontId="2" fillId="2"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Border="1" applyAlignment="1">
      <alignment horizontal="center"/>
    </xf>
    <xf numFmtId="0" fontId="10" fillId="0" borderId="0" xfId="0" applyFont="1" applyBorder="1" applyAlignment="1">
      <alignment horizontal="left" vertical="center"/>
    </xf>
    <xf numFmtId="0" fontId="10" fillId="0" borderId="0" xfId="0" applyFont="1" applyAlignment="1">
      <alignment horizontal="left" vertical="center"/>
    </xf>
    <xf numFmtId="0" fontId="21" fillId="2" borderId="34" xfId="0" applyFont="1" applyFill="1" applyBorder="1" applyAlignment="1">
      <alignment horizontal="left" vertical="top" wrapText="1"/>
    </xf>
    <xf numFmtId="0" fontId="21" fillId="2" borderId="32" xfId="0" applyFont="1" applyFill="1" applyBorder="1" applyAlignment="1">
      <alignment horizontal="left" vertical="top" wrapText="1"/>
    </xf>
    <xf numFmtId="0" fontId="21" fillId="2" borderId="49" xfId="0" applyFont="1" applyFill="1" applyBorder="1" applyAlignment="1">
      <alignment horizontal="left" vertical="top" wrapText="1"/>
    </xf>
    <xf numFmtId="0" fontId="8" fillId="2" borderId="0" xfId="0" applyFont="1" applyFill="1" applyAlignment="1">
      <alignment horizontal="center"/>
    </xf>
    <xf numFmtId="0" fontId="21" fillId="2" borderId="50" xfId="0" applyFont="1" applyFill="1" applyBorder="1" applyAlignment="1">
      <alignment horizontal="left" vertical="top" wrapText="1"/>
    </xf>
    <xf numFmtId="0" fontId="21" fillId="2" borderId="51" xfId="0" applyFont="1" applyFill="1" applyBorder="1" applyAlignment="1">
      <alignment horizontal="left" vertical="top" wrapText="1"/>
    </xf>
    <xf numFmtId="0" fontId="21" fillId="2" borderId="52" xfId="0" applyFont="1" applyFill="1" applyBorder="1" applyAlignment="1">
      <alignment horizontal="left" vertical="top" wrapText="1"/>
    </xf>
    <xf numFmtId="0" fontId="1" fillId="0" borderId="8"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56"/>
  <sheetViews>
    <sheetView tabSelected="1" topLeftCell="A84" zoomScale="78" zoomScaleNormal="78" workbookViewId="0">
      <selection activeCell="F78" sqref="F78"/>
    </sheetView>
  </sheetViews>
  <sheetFormatPr defaultColWidth="9.109375" defaultRowHeight="18" x14ac:dyDescent="0.35"/>
  <cols>
    <col min="1" max="1" width="9.109375" style="56"/>
    <col min="2" max="2" width="112.5546875" style="56" customWidth="1"/>
    <col min="3" max="3" width="19.109375" style="56" customWidth="1"/>
    <col min="4" max="5" width="16.44140625" style="56" customWidth="1"/>
    <col min="6" max="6" width="21.44140625" style="56" customWidth="1"/>
    <col min="7" max="7" width="16.44140625" style="56" customWidth="1"/>
    <col min="8" max="8" width="21.33203125" style="56" customWidth="1"/>
    <col min="9" max="10" width="16.44140625" style="56" customWidth="1"/>
    <col min="11" max="11" width="33.5546875" style="56" customWidth="1"/>
    <col min="12" max="20" width="9.109375" style="55"/>
    <col min="21" max="16384" width="9.109375" style="56"/>
  </cols>
  <sheetData>
    <row r="1" spans="1:15" x14ac:dyDescent="0.35">
      <c r="A1" s="53"/>
      <c r="B1" s="53"/>
      <c r="C1" s="53"/>
      <c r="D1" s="53"/>
      <c r="E1" s="53"/>
      <c r="F1" s="53"/>
      <c r="G1" s="53"/>
      <c r="H1" s="53"/>
      <c r="I1" s="53"/>
      <c r="J1" s="53"/>
      <c r="K1" s="88" t="s">
        <v>0</v>
      </c>
    </row>
    <row r="2" spans="1:15" ht="18.600000000000001" thickBot="1" x14ac:dyDescent="0.4">
      <c r="A2" s="51" t="s">
        <v>133</v>
      </c>
      <c r="B2" s="55"/>
      <c r="C2" s="53"/>
      <c r="D2" s="53"/>
      <c r="E2" s="51" t="s">
        <v>1</v>
      </c>
      <c r="F2" s="55"/>
      <c r="G2" s="55"/>
      <c r="H2" s="53"/>
      <c r="I2" s="53"/>
      <c r="J2" s="53"/>
      <c r="K2" s="54"/>
    </row>
    <row r="3" spans="1:15" ht="18.600000000000001" thickBot="1" x14ac:dyDescent="0.4">
      <c r="A3" s="164"/>
      <c r="B3" s="165"/>
      <c r="C3" s="166"/>
      <c r="D3" s="57"/>
      <c r="E3" s="167"/>
      <c r="F3" s="168"/>
      <c r="G3" s="168"/>
      <c r="H3" s="168"/>
      <c r="I3" s="168"/>
      <c r="J3" s="168"/>
      <c r="K3" s="169"/>
    </row>
    <row r="4" spans="1:15" ht="18.600000000000001" thickBot="1" x14ac:dyDescent="0.4">
      <c r="A4" s="170" t="s">
        <v>2</v>
      </c>
      <c r="B4" s="170"/>
      <c r="C4" s="55"/>
      <c r="D4" s="53"/>
      <c r="E4" s="172" t="s">
        <v>3</v>
      </c>
      <c r="F4" s="172"/>
      <c r="G4" s="172"/>
      <c r="H4" s="172"/>
      <c r="I4" s="172"/>
      <c r="J4" s="55"/>
      <c r="K4" s="55"/>
    </row>
    <row r="5" spans="1:15" ht="18.600000000000001" thickBot="1" x14ac:dyDescent="0.4">
      <c r="A5" s="164"/>
      <c r="B5" s="165"/>
      <c r="C5" s="166"/>
      <c r="D5" s="57"/>
      <c r="E5" s="167"/>
      <c r="F5" s="168"/>
      <c r="G5" s="168"/>
      <c r="H5" s="168"/>
      <c r="I5" s="169"/>
      <c r="J5" s="55"/>
      <c r="K5" s="55"/>
    </row>
    <row r="6" spans="1:15" ht="18.600000000000001" thickBot="1" x14ac:dyDescent="0.4">
      <c r="A6" s="171" t="s">
        <v>117</v>
      </c>
      <c r="B6" s="171"/>
      <c r="C6" s="55"/>
      <c r="D6" s="53"/>
      <c r="F6" s="55"/>
      <c r="G6" s="55"/>
      <c r="H6" s="55"/>
      <c r="I6" s="55"/>
      <c r="J6" s="55"/>
      <c r="K6" s="55"/>
    </row>
    <row r="7" spans="1:15" ht="18.600000000000001" thickBot="1" x14ac:dyDescent="0.4">
      <c r="A7" s="164"/>
      <c r="B7" s="165"/>
      <c r="C7" s="166"/>
      <c r="D7" s="53"/>
      <c r="F7" s="58"/>
      <c r="G7" s="58"/>
      <c r="H7" s="58"/>
      <c r="I7" s="58"/>
      <c r="J7" s="53"/>
      <c r="K7" s="53"/>
    </row>
    <row r="8" spans="1:15" x14ac:dyDescent="0.35">
      <c r="A8" s="59"/>
      <c r="B8" s="96"/>
      <c r="C8" s="96"/>
      <c r="D8" s="53"/>
      <c r="E8" s="53"/>
      <c r="F8" s="53"/>
      <c r="G8" s="53"/>
      <c r="H8" s="53"/>
      <c r="I8" s="53"/>
      <c r="J8" s="53"/>
      <c r="K8" s="53"/>
    </row>
    <row r="9" spans="1:15" x14ac:dyDescent="0.35">
      <c r="A9" s="59"/>
      <c r="B9" s="96"/>
      <c r="C9" s="96"/>
      <c r="D9" s="53"/>
      <c r="E9" s="53"/>
      <c r="F9" s="53"/>
      <c r="G9" s="53"/>
      <c r="H9" s="53"/>
      <c r="I9" s="53"/>
      <c r="J9" s="53"/>
      <c r="K9" s="53"/>
    </row>
    <row r="10" spans="1:15" x14ac:dyDescent="0.35">
      <c r="A10" s="53"/>
      <c r="B10" s="53"/>
      <c r="C10" s="53"/>
      <c r="D10" s="53"/>
      <c r="E10" s="53"/>
      <c r="F10" s="53"/>
      <c r="G10" s="53"/>
      <c r="H10" s="53"/>
      <c r="I10" s="53"/>
      <c r="J10" s="53"/>
      <c r="K10" s="53"/>
    </row>
    <row r="11" spans="1:15" x14ac:dyDescent="0.35">
      <c r="A11" s="173" t="s">
        <v>134</v>
      </c>
      <c r="B11" s="173"/>
      <c r="C11" s="173"/>
      <c r="D11" s="173"/>
      <c r="E11" s="173"/>
      <c r="F11" s="173"/>
      <c r="G11" s="173"/>
      <c r="H11" s="173"/>
      <c r="I11" s="173"/>
      <c r="J11" s="173"/>
      <c r="K11" s="173"/>
      <c r="L11" s="51"/>
      <c r="M11" s="51"/>
      <c r="N11" s="51"/>
      <c r="O11" s="51"/>
    </row>
    <row r="12" spans="1:15" ht="18.600000000000001" thickBot="1" x14ac:dyDescent="0.4">
      <c r="A12" s="53"/>
      <c r="B12" s="53"/>
      <c r="C12" s="53"/>
      <c r="D12" s="53"/>
      <c r="E12" s="53"/>
      <c r="F12" s="53"/>
      <c r="G12" s="53"/>
      <c r="H12" s="53"/>
      <c r="I12" s="53"/>
      <c r="J12" s="53"/>
      <c r="K12" s="53"/>
    </row>
    <row r="13" spans="1:15" ht="18.600000000000001" thickBot="1" x14ac:dyDescent="0.4">
      <c r="A13" s="53"/>
      <c r="B13" s="60"/>
      <c r="C13" s="61"/>
      <c r="D13" s="174" t="s">
        <v>177</v>
      </c>
      <c r="E13" s="175"/>
      <c r="F13" s="175"/>
      <c r="G13" s="175"/>
      <c r="H13" s="175"/>
      <c r="I13" s="174"/>
      <c r="J13" s="53"/>
      <c r="K13" s="53"/>
    </row>
    <row r="14" spans="1:15" ht="18.600000000000001" thickBot="1" x14ac:dyDescent="0.4">
      <c r="A14" s="53"/>
      <c r="B14" s="62"/>
      <c r="C14" s="63"/>
      <c r="D14" s="175" t="s">
        <v>130</v>
      </c>
      <c r="E14" s="175"/>
      <c r="F14" s="175"/>
      <c r="G14" s="175"/>
      <c r="H14" s="64"/>
      <c r="I14" s="65"/>
      <c r="J14" s="53"/>
    </row>
    <row r="15" spans="1:15" x14ac:dyDescent="0.35">
      <c r="A15" s="53"/>
      <c r="B15" s="53"/>
      <c r="C15" s="53"/>
      <c r="D15" s="53"/>
      <c r="E15" s="53"/>
      <c r="F15" s="53"/>
      <c r="G15" s="53"/>
      <c r="H15" s="53"/>
      <c r="I15" s="53"/>
      <c r="J15" s="53"/>
      <c r="K15" s="53"/>
    </row>
    <row r="16" spans="1:15" x14ac:dyDescent="0.35">
      <c r="A16" s="179" t="s">
        <v>118</v>
      </c>
      <c r="B16" s="179"/>
      <c r="C16" s="179"/>
      <c r="D16" s="179"/>
      <c r="E16" s="179"/>
      <c r="F16" s="179"/>
      <c r="G16" s="179"/>
      <c r="H16" s="53"/>
      <c r="I16" s="53"/>
      <c r="J16" s="53"/>
      <c r="K16" s="53"/>
    </row>
    <row r="17" spans="1:20" x14ac:dyDescent="0.35">
      <c r="A17" s="115"/>
      <c r="B17" s="115"/>
      <c r="C17" s="115"/>
      <c r="D17" s="115"/>
      <c r="E17" s="115"/>
      <c r="F17" s="115"/>
      <c r="G17" s="115"/>
      <c r="H17" s="53"/>
      <c r="I17" s="53"/>
      <c r="J17" s="53"/>
      <c r="K17" s="53"/>
    </row>
    <row r="18" spans="1:20" x14ac:dyDescent="0.35">
      <c r="A18" s="134"/>
      <c r="B18" s="134"/>
      <c r="C18" s="134"/>
      <c r="D18" s="134"/>
      <c r="E18" s="134"/>
      <c r="F18" s="134"/>
      <c r="G18" s="134"/>
      <c r="H18" s="53"/>
      <c r="I18" s="53"/>
      <c r="J18" s="53"/>
      <c r="K18" s="53"/>
    </row>
    <row r="19" spans="1:20" x14ac:dyDescent="0.35">
      <c r="A19" s="134"/>
      <c r="B19" s="134"/>
      <c r="C19" s="134"/>
      <c r="D19" s="134"/>
      <c r="E19" s="134"/>
      <c r="F19" s="134"/>
      <c r="G19" s="134"/>
      <c r="H19" s="53"/>
      <c r="I19" s="53"/>
      <c r="J19" s="53"/>
      <c r="K19" s="53"/>
    </row>
    <row r="20" spans="1:20" x14ac:dyDescent="0.35">
      <c r="A20" s="115"/>
      <c r="B20" s="115"/>
      <c r="C20" s="115"/>
      <c r="D20" s="115"/>
      <c r="E20" s="115"/>
      <c r="F20" s="115"/>
      <c r="G20" s="115"/>
      <c r="H20" s="53"/>
      <c r="I20" s="53"/>
      <c r="J20" s="53"/>
      <c r="K20" s="53"/>
    </row>
    <row r="21" spans="1:20" x14ac:dyDescent="0.35">
      <c r="A21" s="53"/>
      <c r="B21" s="53"/>
      <c r="C21" s="53"/>
      <c r="D21" s="53"/>
      <c r="E21" s="53"/>
      <c r="F21" s="53"/>
      <c r="G21" s="53"/>
      <c r="H21" s="53"/>
      <c r="I21" s="53"/>
      <c r="J21" s="53"/>
      <c r="K21" s="53"/>
    </row>
    <row r="22" spans="1:20" x14ac:dyDescent="0.35">
      <c r="A22" s="66" t="s">
        <v>4</v>
      </c>
      <c r="D22" s="53"/>
      <c r="E22" s="53"/>
      <c r="F22" s="53"/>
      <c r="G22" s="53"/>
      <c r="H22" s="53"/>
      <c r="I22" s="53"/>
      <c r="J22" s="53"/>
      <c r="K22" s="53"/>
    </row>
    <row r="23" spans="1:20" ht="18.600000000000001" thickBot="1" x14ac:dyDescent="0.4">
      <c r="A23" s="53"/>
      <c r="B23" s="53"/>
      <c r="C23" s="53"/>
      <c r="D23" s="53"/>
      <c r="E23" s="53"/>
      <c r="F23" s="53"/>
      <c r="G23" s="53"/>
      <c r="H23" s="53"/>
      <c r="I23" s="53"/>
      <c r="J23" s="53"/>
      <c r="K23" s="53"/>
    </row>
    <row r="24" spans="1:20" ht="30" customHeight="1" x14ac:dyDescent="0.35">
      <c r="A24" s="156" t="s">
        <v>5</v>
      </c>
      <c r="B24" s="158" t="s">
        <v>129</v>
      </c>
      <c r="C24" s="160" t="s">
        <v>131</v>
      </c>
      <c r="D24" s="161"/>
      <c r="E24" s="161"/>
      <c r="F24" s="161"/>
      <c r="G24" s="161"/>
      <c r="H24" s="161"/>
      <c r="I24" s="161"/>
      <c r="J24" s="162"/>
      <c r="K24" s="148" t="s">
        <v>7</v>
      </c>
    </row>
    <row r="25" spans="1:20" ht="17.25" customHeight="1" x14ac:dyDescent="0.35">
      <c r="A25" s="157"/>
      <c r="B25" s="159"/>
      <c r="C25" s="94" t="s">
        <v>119</v>
      </c>
      <c r="D25" s="94" t="s">
        <v>120</v>
      </c>
      <c r="E25" s="94" t="s">
        <v>121</v>
      </c>
      <c r="F25" s="94" t="s">
        <v>122</v>
      </c>
      <c r="G25" s="94" t="s">
        <v>123</v>
      </c>
      <c r="H25" s="94" t="s">
        <v>124</v>
      </c>
      <c r="I25" s="94" t="s">
        <v>125</v>
      </c>
      <c r="J25" s="67" t="s">
        <v>126</v>
      </c>
      <c r="K25" s="149"/>
    </row>
    <row r="26" spans="1:20" x14ac:dyDescent="0.35">
      <c r="A26" s="103">
        <v>1</v>
      </c>
      <c r="B26" s="68">
        <v>2</v>
      </c>
      <c r="C26" s="68">
        <v>3</v>
      </c>
      <c r="D26" s="68">
        <v>4</v>
      </c>
      <c r="E26" s="68">
        <v>5</v>
      </c>
      <c r="F26" s="68">
        <v>6</v>
      </c>
      <c r="G26" s="68">
        <v>7</v>
      </c>
      <c r="H26" s="68">
        <v>8</v>
      </c>
      <c r="I26" s="68">
        <v>9</v>
      </c>
      <c r="J26" s="68">
        <v>10</v>
      </c>
      <c r="K26" s="104">
        <v>11</v>
      </c>
    </row>
    <row r="27" spans="1:20" ht="36.6" customHeight="1" x14ac:dyDescent="0.35">
      <c r="A27" s="103">
        <v>1</v>
      </c>
      <c r="B27" s="120" t="s">
        <v>135</v>
      </c>
      <c r="C27" s="139"/>
      <c r="D27" s="89"/>
      <c r="E27" s="89"/>
      <c r="F27" s="139"/>
      <c r="G27" s="89"/>
      <c r="H27" s="89"/>
      <c r="I27" s="139"/>
      <c r="J27" s="89"/>
      <c r="K27" s="90"/>
      <c r="L27" s="56"/>
      <c r="M27" s="56"/>
      <c r="N27" s="56"/>
      <c r="O27" s="56"/>
      <c r="P27" s="56"/>
      <c r="Q27" s="56"/>
      <c r="R27" s="56"/>
      <c r="S27" s="56"/>
      <c r="T27" s="56"/>
    </row>
    <row r="28" spans="1:20" ht="182.4" customHeight="1" x14ac:dyDescent="0.35">
      <c r="A28" s="103">
        <v>2</v>
      </c>
      <c r="B28" s="120" t="s">
        <v>136</v>
      </c>
      <c r="C28" s="89"/>
      <c r="D28" s="139"/>
      <c r="E28" s="139"/>
      <c r="F28" s="89"/>
      <c r="G28" s="139"/>
      <c r="H28" s="139"/>
      <c r="I28" s="89"/>
      <c r="J28" s="139"/>
      <c r="K28" s="90"/>
      <c r="L28" s="56"/>
      <c r="M28" s="56"/>
      <c r="N28" s="56"/>
      <c r="O28" s="56"/>
      <c r="P28" s="56"/>
      <c r="Q28" s="56"/>
      <c r="R28" s="56"/>
      <c r="S28" s="56"/>
      <c r="T28" s="56"/>
    </row>
    <row r="29" spans="1:20" ht="40.200000000000003" customHeight="1" x14ac:dyDescent="0.35">
      <c r="A29" s="103">
        <v>3</v>
      </c>
      <c r="B29" s="120" t="s">
        <v>137</v>
      </c>
      <c r="C29" s="89"/>
      <c r="D29" s="139"/>
      <c r="E29" s="139"/>
      <c r="F29" s="89"/>
      <c r="G29" s="139"/>
      <c r="H29" s="139"/>
      <c r="I29" s="89"/>
      <c r="J29" s="139"/>
      <c r="K29" s="90"/>
      <c r="L29" s="56"/>
      <c r="M29" s="56"/>
      <c r="N29" s="56"/>
      <c r="O29" s="56"/>
      <c r="P29" s="56"/>
      <c r="Q29" s="56"/>
      <c r="R29" s="56"/>
      <c r="S29" s="56"/>
      <c r="T29" s="56"/>
    </row>
    <row r="30" spans="1:20" ht="93" customHeight="1" x14ac:dyDescent="0.35">
      <c r="A30" s="103">
        <v>4</v>
      </c>
      <c r="B30" s="120" t="s">
        <v>138</v>
      </c>
      <c r="C30" s="89"/>
      <c r="D30" s="139"/>
      <c r="E30" s="139"/>
      <c r="F30" s="89"/>
      <c r="G30" s="139"/>
      <c r="H30" s="139"/>
      <c r="I30" s="89"/>
      <c r="J30" s="139"/>
      <c r="K30" s="90"/>
      <c r="L30" s="56"/>
      <c r="M30" s="56"/>
      <c r="N30" s="56"/>
      <c r="O30" s="56"/>
      <c r="P30" s="56"/>
      <c r="Q30" s="56"/>
      <c r="R30" s="56"/>
      <c r="S30" s="56"/>
      <c r="T30" s="56"/>
    </row>
    <row r="31" spans="1:20" ht="66" customHeight="1" x14ac:dyDescent="0.35">
      <c r="A31" s="103">
        <v>5</v>
      </c>
      <c r="B31" s="120" t="s">
        <v>139</v>
      </c>
      <c r="C31" s="140">
        <f>C27*117.81</f>
        <v>0</v>
      </c>
      <c r="D31" s="91"/>
      <c r="E31" s="91"/>
      <c r="F31" s="91"/>
      <c r="G31" s="91"/>
      <c r="H31" s="91"/>
      <c r="I31" s="91"/>
      <c r="J31" s="91"/>
      <c r="K31" s="92">
        <f>SUM(C31)</f>
        <v>0</v>
      </c>
      <c r="L31" s="56"/>
      <c r="M31" s="56"/>
      <c r="N31" s="56"/>
      <c r="O31" s="56"/>
      <c r="P31" s="56"/>
      <c r="Q31" s="56"/>
      <c r="R31" s="56"/>
      <c r="S31" s="56"/>
      <c r="T31" s="56"/>
    </row>
    <row r="32" spans="1:20" ht="78" customHeight="1" x14ac:dyDescent="0.35">
      <c r="A32" s="103">
        <v>6</v>
      </c>
      <c r="B32" s="121" t="s">
        <v>140</v>
      </c>
      <c r="C32" s="91"/>
      <c r="D32" s="91"/>
      <c r="E32" s="91"/>
      <c r="F32" s="140">
        <f>F27*219.78</f>
        <v>0</v>
      </c>
      <c r="G32" s="91"/>
      <c r="H32" s="91"/>
      <c r="I32" s="140">
        <f>I27*392.04</f>
        <v>0</v>
      </c>
      <c r="J32" s="91"/>
      <c r="K32" s="92">
        <f>SUM(F32,I32)</f>
        <v>0</v>
      </c>
      <c r="L32" s="56"/>
      <c r="M32" s="56"/>
      <c r="N32" s="56"/>
      <c r="O32" s="56"/>
      <c r="P32" s="56"/>
      <c r="Q32" s="56"/>
      <c r="R32" s="56"/>
      <c r="S32" s="56"/>
      <c r="T32" s="56"/>
    </row>
    <row r="33" spans="1:20" ht="74.400000000000006" customHeight="1" x14ac:dyDescent="0.35">
      <c r="A33" s="103" t="s">
        <v>15</v>
      </c>
      <c r="B33" s="121" t="s">
        <v>141</v>
      </c>
      <c r="C33" s="91"/>
      <c r="D33" s="140">
        <f>D28*117.81</f>
        <v>0</v>
      </c>
      <c r="E33" s="140">
        <f>E28*117.81</f>
        <v>0</v>
      </c>
      <c r="F33" s="91"/>
      <c r="G33" s="91"/>
      <c r="H33" s="91"/>
      <c r="I33" s="91"/>
      <c r="J33" s="91"/>
      <c r="K33" s="92">
        <f>SUM(D33,E33)</f>
        <v>0</v>
      </c>
      <c r="L33" s="56"/>
      <c r="M33" s="56"/>
      <c r="N33" s="56"/>
      <c r="O33" s="56"/>
      <c r="P33" s="56"/>
      <c r="Q33" s="56"/>
      <c r="R33" s="56"/>
      <c r="S33" s="56"/>
      <c r="T33" s="56"/>
    </row>
    <row r="34" spans="1:20" ht="91.2" customHeight="1" x14ac:dyDescent="0.35">
      <c r="A34" s="103">
        <v>8</v>
      </c>
      <c r="B34" s="121" t="s">
        <v>142</v>
      </c>
      <c r="C34" s="91"/>
      <c r="D34" s="91"/>
      <c r="E34" s="91"/>
      <c r="F34" s="91"/>
      <c r="G34" s="140">
        <f>G28*283.14</f>
        <v>0</v>
      </c>
      <c r="H34" s="140">
        <f>H28*283.14</f>
        <v>0</v>
      </c>
      <c r="I34" s="91"/>
      <c r="J34" s="140">
        <f>J28*392.04</f>
        <v>0</v>
      </c>
      <c r="K34" s="92">
        <f>SUM(G34,H34,J34)</f>
        <v>0</v>
      </c>
      <c r="L34" s="56"/>
      <c r="M34" s="56"/>
      <c r="N34" s="56"/>
      <c r="O34" s="56"/>
      <c r="P34" s="56"/>
      <c r="Q34" s="56"/>
      <c r="R34" s="56"/>
      <c r="S34" s="56"/>
      <c r="T34" s="56"/>
    </row>
    <row r="35" spans="1:20" ht="69" customHeight="1" x14ac:dyDescent="0.35">
      <c r="A35" s="103" t="s">
        <v>16</v>
      </c>
      <c r="B35" s="122" t="s">
        <v>143</v>
      </c>
      <c r="C35" s="91"/>
      <c r="D35" s="140">
        <f>D29*117.81</f>
        <v>0</v>
      </c>
      <c r="E35" s="140">
        <f>E29*117.81</f>
        <v>0</v>
      </c>
      <c r="F35" s="91"/>
      <c r="G35" s="91"/>
      <c r="H35" s="91"/>
      <c r="I35" s="91"/>
      <c r="J35" s="91"/>
      <c r="K35" s="92">
        <f>SUM(D35,E35)</f>
        <v>0</v>
      </c>
      <c r="L35" s="56"/>
      <c r="M35" s="56"/>
      <c r="N35" s="56"/>
      <c r="O35" s="56"/>
      <c r="P35" s="56"/>
      <c r="Q35" s="56"/>
      <c r="R35" s="56"/>
      <c r="S35" s="56"/>
      <c r="T35" s="56"/>
    </row>
    <row r="36" spans="1:20" ht="80.400000000000006" customHeight="1" x14ac:dyDescent="0.35">
      <c r="A36" s="103">
        <v>10</v>
      </c>
      <c r="B36" s="123" t="s">
        <v>144</v>
      </c>
      <c r="C36" s="91"/>
      <c r="D36" s="91"/>
      <c r="E36" s="91"/>
      <c r="F36" s="91"/>
      <c r="G36" s="140">
        <f>G29*283.14</f>
        <v>0</v>
      </c>
      <c r="H36" s="140">
        <f>H29*283.14</f>
        <v>0</v>
      </c>
      <c r="I36" s="91"/>
      <c r="J36" s="140">
        <f>J29*392.04</f>
        <v>0</v>
      </c>
      <c r="K36" s="92">
        <f>SUM(G36,H36,J36)</f>
        <v>0</v>
      </c>
      <c r="L36" s="56"/>
      <c r="M36" s="56"/>
      <c r="N36" s="56"/>
      <c r="O36" s="56"/>
      <c r="P36" s="56"/>
      <c r="Q36" s="56"/>
      <c r="R36" s="56"/>
      <c r="S36" s="56"/>
      <c r="T36" s="56"/>
    </row>
    <row r="37" spans="1:20" ht="80.400000000000006" customHeight="1" x14ac:dyDescent="0.35">
      <c r="A37" s="103" t="s">
        <v>17</v>
      </c>
      <c r="B37" s="122" t="s">
        <v>145</v>
      </c>
      <c r="C37" s="91"/>
      <c r="D37" s="140">
        <f>D30*117.81</f>
        <v>0</v>
      </c>
      <c r="E37" s="140">
        <f>E30*117.81</f>
        <v>0</v>
      </c>
      <c r="F37" s="91"/>
      <c r="G37" s="91"/>
      <c r="H37" s="91"/>
      <c r="I37" s="91"/>
      <c r="J37" s="91"/>
      <c r="K37" s="92">
        <f>SUM(D37,E37)</f>
        <v>0</v>
      </c>
      <c r="L37" s="56"/>
      <c r="M37" s="56"/>
      <c r="N37" s="56"/>
      <c r="O37" s="56"/>
      <c r="P37" s="56"/>
      <c r="Q37" s="56"/>
      <c r="R37" s="56"/>
      <c r="S37" s="56"/>
      <c r="T37" s="56"/>
    </row>
    <row r="38" spans="1:20" ht="79.2" customHeight="1" thickBot="1" x14ac:dyDescent="0.4">
      <c r="A38" s="111">
        <v>12</v>
      </c>
      <c r="B38" s="124" t="s">
        <v>146</v>
      </c>
      <c r="C38" s="97"/>
      <c r="D38" s="97"/>
      <c r="E38" s="97"/>
      <c r="F38" s="97"/>
      <c r="G38" s="141">
        <f>G30*283.14</f>
        <v>0</v>
      </c>
      <c r="H38" s="141">
        <f>H30*283.14</f>
        <v>0</v>
      </c>
      <c r="I38" s="97"/>
      <c r="J38" s="141">
        <f>J30*392.04</f>
        <v>0</v>
      </c>
      <c r="K38" s="101">
        <f>SUM(G38,H38,J38)</f>
        <v>0</v>
      </c>
      <c r="L38" s="56"/>
      <c r="M38" s="56"/>
      <c r="N38" s="56"/>
      <c r="O38" s="56"/>
      <c r="P38" s="56"/>
      <c r="Q38" s="56"/>
      <c r="R38" s="56"/>
      <c r="S38" s="56"/>
      <c r="T38" s="56"/>
    </row>
    <row r="39" spans="1:20" ht="31.95" customHeight="1" thickBot="1" x14ac:dyDescent="0.4">
      <c r="A39" s="98" t="s">
        <v>18</v>
      </c>
      <c r="B39" s="125" t="s">
        <v>147</v>
      </c>
      <c r="C39" s="99">
        <f>SUM(C31)</f>
        <v>0</v>
      </c>
      <c r="D39" s="99">
        <f>SUM(D33,D35,D37)</f>
        <v>0</v>
      </c>
      <c r="E39" s="99">
        <f>SUM(E33,E35,E37)</f>
        <v>0</v>
      </c>
      <c r="F39" s="99">
        <f>SUM(F32)</f>
        <v>0</v>
      </c>
      <c r="G39" s="99">
        <f>SUM(G34,G36,G38)</f>
        <v>0</v>
      </c>
      <c r="H39" s="99">
        <f t="shared" ref="H39" si="0">SUM(H34,H36,H38)</f>
        <v>0</v>
      </c>
      <c r="I39" s="99">
        <f>SUM(I32)</f>
        <v>0</v>
      </c>
      <c r="J39" s="99">
        <f>SUM(J34,J36,J38)</f>
        <v>0</v>
      </c>
      <c r="K39" s="100">
        <f>SUM(K31:K38)</f>
        <v>0</v>
      </c>
      <c r="L39" s="56"/>
      <c r="M39" s="56"/>
      <c r="N39" s="56"/>
      <c r="O39" s="56"/>
      <c r="P39" s="56"/>
      <c r="Q39" s="56"/>
      <c r="R39" s="56"/>
      <c r="S39" s="56"/>
      <c r="T39" s="56"/>
    </row>
    <row r="40" spans="1:20" ht="40.200000000000003" customHeight="1" thickBot="1" x14ac:dyDescent="0.4">
      <c r="A40" s="53"/>
      <c r="B40" s="93"/>
      <c r="C40" s="53"/>
      <c r="D40" s="53"/>
      <c r="E40" s="53"/>
      <c r="F40" s="53"/>
      <c r="G40" s="53"/>
      <c r="H40" s="53"/>
      <c r="I40" s="53"/>
      <c r="J40" s="53"/>
      <c r="K40" s="53"/>
    </row>
    <row r="41" spans="1:20" ht="29.4" customHeight="1" thickBot="1" x14ac:dyDescent="0.4">
      <c r="A41" s="71"/>
      <c r="B41" s="93"/>
      <c r="C41" s="55"/>
      <c r="D41" s="55"/>
      <c r="E41" s="55"/>
      <c r="F41" s="55"/>
      <c r="G41" s="72" t="s">
        <v>19</v>
      </c>
      <c r="H41" s="102">
        <f>SUM(K39)</f>
        <v>0</v>
      </c>
      <c r="I41" s="53"/>
      <c r="J41" s="53"/>
      <c r="K41" s="53"/>
    </row>
    <row r="42" spans="1:20" ht="29.4" customHeight="1" x14ac:dyDescent="0.35">
      <c r="A42" s="71"/>
      <c r="B42" s="93"/>
      <c r="C42" s="55"/>
      <c r="D42" s="55"/>
      <c r="E42" s="55"/>
      <c r="F42" s="55"/>
      <c r="G42" s="72"/>
      <c r="H42" s="110"/>
      <c r="I42" s="53"/>
      <c r="J42" s="53"/>
      <c r="K42" s="53"/>
    </row>
    <row r="43" spans="1:20" ht="30" customHeight="1" x14ac:dyDescent="0.35">
      <c r="A43" s="71"/>
      <c r="B43" s="93"/>
      <c r="C43" s="53"/>
      <c r="D43" s="53"/>
      <c r="E43" s="53"/>
      <c r="F43" s="53"/>
      <c r="G43" s="73"/>
      <c r="H43" s="74"/>
      <c r="I43" s="53"/>
      <c r="J43" s="53"/>
      <c r="K43" s="53"/>
    </row>
    <row r="44" spans="1:20" s="128" customFormat="1" ht="24" customHeight="1" x14ac:dyDescent="0.25">
      <c r="A44" s="126" t="s">
        <v>22</v>
      </c>
      <c r="B44" s="180" t="s">
        <v>151</v>
      </c>
      <c r="C44" s="181"/>
      <c r="D44" s="181"/>
      <c r="E44" s="181"/>
      <c r="F44" s="181"/>
      <c r="G44" s="181"/>
      <c r="H44" s="181"/>
      <c r="I44" s="181"/>
      <c r="J44" s="181"/>
      <c r="K44" s="182"/>
      <c r="L44" s="127"/>
      <c r="M44" s="127"/>
      <c r="N44" s="127"/>
      <c r="O44" s="127"/>
      <c r="P44" s="127"/>
      <c r="Q44" s="127"/>
      <c r="R44" s="127"/>
      <c r="S44" s="127"/>
      <c r="T44" s="127"/>
    </row>
    <row r="45" spans="1:20" s="128" customFormat="1" ht="24" customHeight="1" x14ac:dyDescent="0.25">
      <c r="A45" s="126" t="s">
        <v>127</v>
      </c>
      <c r="B45" s="176" t="s">
        <v>128</v>
      </c>
      <c r="C45" s="177"/>
      <c r="D45" s="177"/>
      <c r="E45" s="177"/>
      <c r="F45" s="177"/>
      <c r="G45" s="177"/>
      <c r="H45" s="177"/>
      <c r="I45" s="177"/>
      <c r="J45" s="177"/>
      <c r="K45" s="178"/>
      <c r="L45" s="127"/>
      <c r="M45" s="127"/>
      <c r="N45" s="127"/>
      <c r="O45" s="127"/>
      <c r="P45" s="127"/>
      <c r="Q45" s="127"/>
      <c r="R45" s="127"/>
      <c r="S45" s="127"/>
      <c r="T45" s="127"/>
    </row>
    <row r="46" spans="1:20" s="128" customFormat="1" ht="48.6" customHeight="1" x14ac:dyDescent="0.25">
      <c r="A46" s="126" t="s">
        <v>23</v>
      </c>
      <c r="B46" s="145" t="s">
        <v>152</v>
      </c>
      <c r="C46" s="146"/>
      <c r="D46" s="146"/>
      <c r="E46" s="146"/>
      <c r="F46" s="146"/>
      <c r="G46" s="146"/>
      <c r="H46" s="146"/>
      <c r="I46" s="146"/>
      <c r="J46" s="146"/>
      <c r="K46" s="147"/>
      <c r="L46" s="127"/>
      <c r="M46" s="127"/>
      <c r="N46" s="127"/>
      <c r="O46" s="127"/>
      <c r="P46" s="127"/>
      <c r="Q46" s="127"/>
      <c r="R46" s="127"/>
      <c r="S46" s="127"/>
      <c r="T46" s="127"/>
    </row>
    <row r="47" spans="1:20" s="128" customFormat="1" ht="54.6" customHeight="1" x14ac:dyDescent="0.25">
      <c r="A47" s="126" t="s">
        <v>24</v>
      </c>
      <c r="B47" s="145" t="s">
        <v>153</v>
      </c>
      <c r="C47" s="146"/>
      <c r="D47" s="146"/>
      <c r="E47" s="146"/>
      <c r="F47" s="146"/>
      <c r="G47" s="146"/>
      <c r="H47" s="146"/>
      <c r="I47" s="146"/>
      <c r="J47" s="146"/>
      <c r="K47" s="147"/>
      <c r="L47" s="127"/>
      <c r="M47" s="127"/>
      <c r="N47" s="127"/>
      <c r="O47" s="127"/>
      <c r="P47" s="127"/>
      <c r="Q47" s="127"/>
      <c r="R47" s="127"/>
      <c r="S47" s="127"/>
      <c r="T47" s="127"/>
    </row>
    <row r="48" spans="1:20" s="128" customFormat="1" ht="37.200000000000003" customHeight="1" x14ac:dyDescent="0.25">
      <c r="A48" s="126" t="s">
        <v>25</v>
      </c>
      <c r="B48" s="145" t="s">
        <v>154</v>
      </c>
      <c r="C48" s="146"/>
      <c r="D48" s="146"/>
      <c r="E48" s="146"/>
      <c r="F48" s="146"/>
      <c r="G48" s="146"/>
      <c r="H48" s="146"/>
      <c r="I48" s="146"/>
      <c r="J48" s="146"/>
      <c r="K48" s="147"/>
      <c r="L48" s="127"/>
      <c r="M48" s="127"/>
      <c r="N48" s="127"/>
      <c r="O48" s="127"/>
      <c r="P48" s="127"/>
      <c r="Q48" s="127"/>
      <c r="R48" s="127"/>
      <c r="S48" s="127"/>
      <c r="T48" s="127"/>
    </row>
    <row r="49" spans="1:20" s="128" customFormat="1" ht="30.6" customHeight="1" x14ac:dyDescent="0.25">
      <c r="A49" s="126"/>
      <c r="B49" s="132"/>
      <c r="C49" s="132"/>
      <c r="D49" s="132"/>
      <c r="E49" s="132"/>
      <c r="F49" s="132"/>
      <c r="G49" s="132"/>
      <c r="H49" s="132"/>
      <c r="I49" s="132"/>
      <c r="J49" s="132"/>
      <c r="K49" s="132"/>
      <c r="L49" s="127"/>
      <c r="M49" s="127"/>
      <c r="N49" s="127"/>
      <c r="O49" s="127"/>
      <c r="P49" s="127"/>
      <c r="Q49" s="127"/>
      <c r="R49" s="127"/>
      <c r="S49" s="127"/>
      <c r="T49" s="127"/>
    </row>
    <row r="50" spans="1:20" s="128" customFormat="1" ht="37.200000000000003" customHeight="1" x14ac:dyDescent="0.25">
      <c r="A50" s="126"/>
      <c r="B50" s="132"/>
      <c r="C50" s="132"/>
      <c r="D50" s="132"/>
      <c r="E50" s="132"/>
      <c r="F50" s="132"/>
      <c r="G50" s="132"/>
      <c r="H50" s="132"/>
      <c r="I50" s="132"/>
      <c r="J50" s="132"/>
      <c r="K50" s="132"/>
      <c r="L50" s="127"/>
      <c r="M50" s="127"/>
      <c r="N50" s="127"/>
      <c r="O50" s="127"/>
      <c r="P50" s="127"/>
      <c r="Q50" s="127"/>
      <c r="R50" s="127"/>
      <c r="S50" s="127"/>
      <c r="T50" s="127"/>
    </row>
    <row r="51" spans="1:20" ht="48" customHeight="1" x14ac:dyDescent="0.35">
      <c r="A51" s="75"/>
      <c r="B51" s="109"/>
      <c r="C51" s="109"/>
      <c r="D51" s="109"/>
      <c r="E51" s="109"/>
      <c r="F51" s="109"/>
      <c r="G51" s="109"/>
      <c r="H51" s="109"/>
      <c r="I51" s="109"/>
      <c r="J51" s="109"/>
      <c r="K51" s="109"/>
    </row>
    <row r="52" spans="1:20" ht="37.950000000000003" customHeight="1" x14ac:dyDescent="0.35">
      <c r="A52" s="75"/>
      <c r="B52" s="109"/>
      <c r="C52" s="109"/>
      <c r="D52" s="109"/>
      <c r="E52" s="109"/>
      <c r="F52" s="109"/>
      <c r="G52" s="109"/>
      <c r="H52" s="109"/>
      <c r="I52" s="109"/>
      <c r="J52" s="109"/>
      <c r="K52" s="109"/>
    </row>
    <row r="53" spans="1:20" ht="30.6" customHeight="1" x14ac:dyDescent="0.35">
      <c r="A53" s="77" t="s">
        <v>20</v>
      </c>
      <c r="B53" s="78"/>
      <c r="C53" s="76"/>
      <c r="D53" s="53"/>
      <c r="E53" s="53"/>
      <c r="F53" s="53"/>
      <c r="G53" s="53"/>
      <c r="H53" s="53"/>
      <c r="I53" s="53"/>
      <c r="J53" s="53"/>
      <c r="K53" s="53"/>
    </row>
    <row r="54" spans="1:20" ht="18.600000000000001" thickBot="1" x14ac:dyDescent="0.4">
      <c r="A54" s="79"/>
      <c r="B54" s="76"/>
      <c r="C54" s="76"/>
      <c r="D54" s="53"/>
      <c r="E54" s="53"/>
      <c r="F54" s="53"/>
      <c r="G54" s="53"/>
      <c r="H54" s="53"/>
      <c r="I54" s="53"/>
      <c r="J54" s="53"/>
      <c r="K54" s="53"/>
    </row>
    <row r="55" spans="1:20" ht="24" customHeight="1" x14ac:dyDescent="0.35">
      <c r="A55" s="156" t="s">
        <v>5</v>
      </c>
      <c r="B55" s="158" t="s">
        <v>129</v>
      </c>
      <c r="C55" s="160" t="s">
        <v>132</v>
      </c>
      <c r="D55" s="161"/>
      <c r="E55" s="161"/>
      <c r="F55" s="161"/>
      <c r="G55" s="161"/>
      <c r="H55" s="161"/>
      <c r="I55" s="161"/>
      <c r="J55" s="162"/>
      <c r="K55" s="148" t="s">
        <v>7</v>
      </c>
    </row>
    <row r="56" spans="1:20" ht="16.5" customHeight="1" x14ac:dyDescent="0.35">
      <c r="A56" s="157"/>
      <c r="B56" s="159"/>
      <c r="C56" s="94" t="s">
        <v>119</v>
      </c>
      <c r="D56" s="94" t="s">
        <v>120</v>
      </c>
      <c r="E56" s="94" t="s">
        <v>121</v>
      </c>
      <c r="F56" s="94" t="s">
        <v>122</v>
      </c>
      <c r="G56" s="94" t="s">
        <v>123</v>
      </c>
      <c r="H56" s="94" t="s">
        <v>124</v>
      </c>
      <c r="I56" s="94" t="s">
        <v>125</v>
      </c>
      <c r="J56" s="67" t="s">
        <v>126</v>
      </c>
      <c r="K56" s="149"/>
    </row>
    <row r="57" spans="1:20" x14ac:dyDescent="0.35">
      <c r="A57" s="103">
        <v>1</v>
      </c>
      <c r="B57" s="68">
        <v>2</v>
      </c>
      <c r="C57" s="68">
        <v>3</v>
      </c>
      <c r="D57" s="68">
        <v>4</v>
      </c>
      <c r="E57" s="68">
        <v>5</v>
      </c>
      <c r="F57" s="68">
        <v>6</v>
      </c>
      <c r="G57" s="68">
        <v>7</v>
      </c>
      <c r="H57" s="68">
        <v>8</v>
      </c>
      <c r="I57" s="68">
        <v>9</v>
      </c>
      <c r="J57" s="68">
        <v>10</v>
      </c>
      <c r="K57" s="104">
        <v>11</v>
      </c>
    </row>
    <row r="58" spans="1:20" x14ac:dyDescent="0.35">
      <c r="A58" s="103">
        <v>1</v>
      </c>
      <c r="B58" s="116" t="s">
        <v>149</v>
      </c>
      <c r="C58" s="70"/>
      <c r="D58" s="70"/>
      <c r="E58" s="70"/>
      <c r="F58" s="70"/>
      <c r="G58" s="70"/>
      <c r="H58" s="70"/>
      <c r="I58" s="70"/>
      <c r="J58" s="70"/>
      <c r="K58" s="105"/>
    </row>
    <row r="59" spans="1:20" ht="69.599999999999994" customHeight="1" thickBot="1" x14ac:dyDescent="0.4">
      <c r="A59" s="106">
        <v>2</v>
      </c>
      <c r="B59" s="117" t="s">
        <v>150</v>
      </c>
      <c r="C59" s="107">
        <f>C58*65.34</f>
        <v>0</v>
      </c>
      <c r="D59" s="107">
        <f>D58*65.34</f>
        <v>0</v>
      </c>
      <c r="E59" s="107">
        <f>E58*65.34</f>
        <v>0</v>
      </c>
      <c r="F59" s="107">
        <f>F58*32.67</f>
        <v>0</v>
      </c>
      <c r="G59" s="107">
        <f>G58*32.67</f>
        <v>0</v>
      </c>
      <c r="H59" s="107">
        <f>H58*32.67</f>
        <v>0</v>
      </c>
      <c r="I59" s="107">
        <f>I58*32.67</f>
        <v>0</v>
      </c>
      <c r="J59" s="107">
        <f>J58*32.67</f>
        <v>0</v>
      </c>
      <c r="K59" s="108">
        <f>SUM(C59:J59)</f>
        <v>0</v>
      </c>
    </row>
    <row r="60" spans="1:20" ht="25.95" customHeight="1" thickBot="1" x14ac:dyDescent="0.4">
      <c r="A60" s="53"/>
      <c r="B60" s="53"/>
      <c r="C60" s="53"/>
      <c r="D60" s="53"/>
      <c r="E60" s="53"/>
      <c r="F60" s="53"/>
      <c r="G60" s="53"/>
      <c r="I60" s="53"/>
      <c r="J60" s="53"/>
      <c r="K60" s="53"/>
    </row>
    <row r="61" spans="1:20" ht="27" customHeight="1" thickBot="1" x14ac:dyDescent="0.4">
      <c r="A61" s="53"/>
      <c r="B61" s="55"/>
      <c r="C61" s="55"/>
      <c r="D61" s="55"/>
      <c r="E61" s="55"/>
      <c r="F61" s="55"/>
      <c r="G61" s="80" t="s">
        <v>21</v>
      </c>
      <c r="H61" s="102">
        <f>K59</f>
        <v>0</v>
      </c>
      <c r="I61" s="53"/>
      <c r="J61" s="53"/>
      <c r="K61" s="53"/>
    </row>
    <row r="62" spans="1:20" ht="19.2" customHeight="1" x14ac:dyDescent="0.35">
      <c r="A62" s="53"/>
      <c r="B62" s="55"/>
      <c r="C62" s="55"/>
      <c r="D62" s="55"/>
      <c r="E62" s="55"/>
      <c r="F62" s="55"/>
      <c r="G62" s="80"/>
      <c r="H62" s="110"/>
      <c r="I62" s="53"/>
      <c r="J62" s="53"/>
      <c r="K62" s="53"/>
    </row>
    <row r="63" spans="1:20" ht="19.2" customHeight="1" x14ac:dyDescent="0.35">
      <c r="A63" s="53"/>
      <c r="B63" s="53"/>
      <c r="C63" s="53"/>
      <c r="D63" s="53"/>
      <c r="E63" s="53"/>
      <c r="F63" s="53"/>
      <c r="G63" s="53"/>
      <c r="H63" s="53"/>
      <c r="I63" s="53"/>
      <c r="J63" s="53"/>
      <c r="K63" s="53"/>
    </row>
    <row r="64" spans="1:20" x14ac:dyDescent="0.35">
      <c r="A64" s="163" t="s">
        <v>155</v>
      </c>
      <c r="B64" s="163"/>
      <c r="C64" s="163"/>
      <c r="D64" s="163"/>
      <c r="E64" s="163"/>
      <c r="F64" s="163"/>
      <c r="G64" s="163"/>
      <c r="H64" s="163"/>
      <c r="I64" s="163"/>
      <c r="J64" s="163"/>
      <c r="K64" s="163"/>
    </row>
    <row r="65" spans="1:11" ht="18.600000000000001" thickBot="1" x14ac:dyDescent="0.4">
      <c r="A65" s="53"/>
      <c r="B65" s="53"/>
      <c r="C65" s="53"/>
      <c r="D65" s="53"/>
      <c r="E65" s="53"/>
      <c r="F65" s="53"/>
      <c r="G65" s="53"/>
      <c r="H65" s="53"/>
      <c r="I65" s="53"/>
      <c r="J65" s="53"/>
      <c r="K65" s="53"/>
    </row>
    <row r="66" spans="1:11" ht="24.75" customHeight="1" x14ac:dyDescent="0.35">
      <c r="A66" s="156" t="s">
        <v>5</v>
      </c>
      <c r="B66" s="158" t="s">
        <v>129</v>
      </c>
      <c r="C66" s="160" t="s">
        <v>132</v>
      </c>
      <c r="D66" s="161"/>
      <c r="E66" s="161"/>
      <c r="F66" s="161"/>
      <c r="G66" s="161"/>
      <c r="H66" s="161"/>
      <c r="I66" s="161"/>
      <c r="J66" s="162"/>
      <c r="K66" s="148" t="s">
        <v>7</v>
      </c>
    </row>
    <row r="67" spans="1:11" ht="16.5" customHeight="1" x14ac:dyDescent="0.35">
      <c r="A67" s="157"/>
      <c r="B67" s="159"/>
      <c r="C67" s="94" t="s">
        <v>119</v>
      </c>
      <c r="D67" s="94" t="s">
        <v>120</v>
      </c>
      <c r="E67" s="94" t="s">
        <v>121</v>
      </c>
      <c r="F67" s="94" t="s">
        <v>122</v>
      </c>
      <c r="G67" s="94" t="s">
        <v>123</v>
      </c>
      <c r="H67" s="94" t="s">
        <v>124</v>
      </c>
      <c r="I67" s="94" t="s">
        <v>125</v>
      </c>
      <c r="J67" s="67" t="s">
        <v>126</v>
      </c>
      <c r="K67" s="149"/>
    </row>
    <row r="68" spans="1:11" ht="16.5" customHeight="1" x14ac:dyDescent="0.35">
      <c r="A68" s="103">
        <v>1</v>
      </c>
      <c r="B68" s="68">
        <v>2</v>
      </c>
      <c r="C68" s="68">
        <v>3</v>
      </c>
      <c r="D68" s="68">
        <v>4</v>
      </c>
      <c r="E68" s="68">
        <v>5</v>
      </c>
      <c r="F68" s="68">
        <v>6</v>
      </c>
      <c r="G68" s="68">
        <v>7</v>
      </c>
      <c r="H68" s="68">
        <v>8</v>
      </c>
      <c r="I68" s="68">
        <v>9</v>
      </c>
      <c r="J68" s="68">
        <v>10</v>
      </c>
      <c r="K68" s="104">
        <v>11</v>
      </c>
    </row>
    <row r="69" spans="1:11" ht="84" customHeight="1" x14ac:dyDescent="0.35">
      <c r="A69" s="103">
        <v>1</v>
      </c>
      <c r="B69" s="116" t="s">
        <v>175</v>
      </c>
      <c r="C69" s="70"/>
      <c r="D69" s="70"/>
      <c r="E69" s="70"/>
      <c r="F69" s="70"/>
      <c r="G69" s="70"/>
      <c r="H69" s="70"/>
      <c r="I69" s="70"/>
      <c r="J69" s="70"/>
      <c r="K69" s="105"/>
    </row>
    <row r="70" spans="1:11" ht="91.95" customHeight="1" x14ac:dyDescent="0.35">
      <c r="A70" s="103">
        <v>2</v>
      </c>
      <c r="B70" s="116" t="s">
        <v>156</v>
      </c>
      <c r="C70" s="70"/>
      <c r="D70" s="70"/>
      <c r="E70" s="70"/>
      <c r="F70" s="70"/>
      <c r="G70" s="70"/>
      <c r="H70" s="70"/>
      <c r="I70" s="70"/>
      <c r="J70" s="70"/>
      <c r="K70" s="105"/>
    </row>
    <row r="71" spans="1:11" ht="56.4" customHeight="1" x14ac:dyDescent="0.35">
      <c r="A71" s="103">
        <v>3</v>
      </c>
      <c r="B71" s="116" t="s">
        <v>157</v>
      </c>
      <c r="C71" s="70"/>
      <c r="D71" s="70"/>
      <c r="E71" s="70"/>
      <c r="F71" s="70"/>
      <c r="G71" s="70"/>
      <c r="H71" s="70"/>
      <c r="I71" s="70"/>
      <c r="J71" s="70"/>
      <c r="K71" s="105"/>
    </row>
    <row r="72" spans="1:11" ht="54" customHeight="1" x14ac:dyDescent="0.35">
      <c r="A72" s="103">
        <v>4</v>
      </c>
      <c r="B72" s="116" t="s">
        <v>158</v>
      </c>
      <c r="C72" s="70"/>
      <c r="D72" s="70"/>
      <c r="E72" s="70"/>
      <c r="F72" s="70"/>
      <c r="G72" s="70"/>
      <c r="H72" s="70"/>
      <c r="I72" s="70"/>
      <c r="J72" s="70"/>
      <c r="K72" s="105"/>
    </row>
    <row r="73" spans="1:11" ht="72" customHeight="1" x14ac:dyDescent="0.35">
      <c r="A73" s="103">
        <v>5</v>
      </c>
      <c r="B73" s="116" t="s">
        <v>159</v>
      </c>
      <c r="C73" s="69"/>
      <c r="D73" s="69"/>
      <c r="E73" s="69"/>
      <c r="F73" s="70"/>
      <c r="G73" s="70"/>
      <c r="H73" s="69"/>
      <c r="I73" s="70"/>
      <c r="J73" s="70"/>
      <c r="K73" s="105"/>
    </row>
    <row r="74" spans="1:11" ht="79.95" customHeight="1" x14ac:dyDescent="0.35">
      <c r="A74" s="103">
        <v>6</v>
      </c>
      <c r="B74" s="116" t="s">
        <v>160</v>
      </c>
      <c r="C74" s="142">
        <f>C69*98.01</f>
        <v>0</v>
      </c>
      <c r="D74" s="142">
        <f>D69*98.01</f>
        <v>0</v>
      </c>
      <c r="E74" s="142">
        <f>E69*98.01</f>
        <v>0</v>
      </c>
      <c r="F74" s="91"/>
      <c r="G74" s="91"/>
      <c r="H74" s="91"/>
      <c r="I74" s="91"/>
      <c r="J74" s="91"/>
      <c r="K74" s="92">
        <f>SUM(C74:E74)</f>
        <v>0</v>
      </c>
    </row>
    <row r="75" spans="1:11" ht="58.95" customHeight="1" thickBot="1" x14ac:dyDescent="0.4">
      <c r="A75" s="111">
        <v>7</v>
      </c>
      <c r="B75" s="118" t="s">
        <v>161</v>
      </c>
      <c r="C75" s="143">
        <f>C70*117.81</f>
        <v>0</v>
      </c>
      <c r="D75" s="143">
        <f>D70*117.81</f>
        <v>0</v>
      </c>
      <c r="E75" s="143">
        <f>E70*117.81</f>
        <v>0</v>
      </c>
      <c r="F75" s="97"/>
      <c r="G75" s="97"/>
      <c r="H75" s="97"/>
      <c r="I75" s="97"/>
      <c r="J75" s="97"/>
      <c r="K75" s="101">
        <f>SUM(C75:E75)</f>
        <v>0</v>
      </c>
    </row>
    <row r="76" spans="1:11" ht="77.400000000000006" customHeight="1" thickBot="1" x14ac:dyDescent="0.4">
      <c r="A76" s="98">
        <v>8</v>
      </c>
      <c r="B76" s="119" t="s">
        <v>162</v>
      </c>
      <c r="C76" s="138"/>
      <c r="D76" s="138"/>
      <c r="E76" s="138"/>
      <c r="F76" s="99">
        <f>F69*183.15</f>
        <v>0</v>
      </c>
      <c r="G76" s="99">
        <f>G69*235.62</f>
        <v>0</v>
      </c>
      <c r="H76" s="99">
        <f>H69*235.62</f>
        <v>0</v>
      </c>
      <c r="I76" s="99">
        <f>I69*326.7</f>
        <v>0</v>
      </c>
      <c r="J76" s="99">
        <f>J69*326.7</f>
        <v>0</v>
      </c>
      <c r="K76" s="100">
        <f>SUM(C76:J76)</f>
        <v>0</v>
      </c>
    </row>
    <row r="77" spans="1:11" ht="81" customHeight="1" thickBot="1" x14ac:dyDescent="0.4">
      <c r="A77" s="98">
        <v>9</v>
      </c>
      <c r="B77" s="119" t="s">
        <v>164</v>
      </c>
      <c r="C77" s="138"/>
      <c r="D77" s="138"/>
      <c r="E77" s="138"/>
      <c r="F77" s="99">
        <f>F70*219.78</f>
        <v>0</v>
      </c>
      <c r="G77" s="99">
        <f>G70*283.14</f>
        <v>0</v>
      </c>
      <c r="H77" s="99">
        <f>H70*283.14</f>
        <v>0</v>
      </c>
      <c r="I77" s="99">
        <f>I70*326.7</f>
        <v>0</v>
      </c>
      <c r="J77" s="99">
        <f>J70*326.7</f>
        <v>0</v>
      </c>
      <c r="K77" s="100">
        <f>SUM(C77:J77)</f>
        <v>0</v>
      </c>
    </row>
    <row r="78" spans="1:11" ht="71.400000000000006" customHeight="1" x14ac:dyDescent="0.35">
      <c r="A78" s="135">
        <v>10</v>
      </c>
      <c r="B78" s="136" t="s">
        <v>165</v>
      </c>
      <c r="C78" s="144">
        <f>C71*54.45</f>
        <v>0</v>
      </c>
      <c r="D78" s="144">
        <f>D71*54.45</f>
        <v>0</v>
      </c>
      <c r="E78" s="144">
        <f>E71*54.45</f>
        <v>0</v>
      </c>
      <c r="F78" s="144">
        <f>F71*27.23</f>
        <v>0</v>
      </c>
      <c r="G78" s="144">
        <f>G71*27.23</f>
        <v>0</v>
      </c>
      <c r="H78" s="144">
        <f>H71*27.23</f>
        <v>0</v>
      </c>
      <c r="I78" s="144">
        <f>I71*27.23</f>
        <v>0</v>
      </c>
      <c r="J78" s="144">
        <f>J71*27.23</f>
        <v>0</v>
      </c>
      <c r="K78" s="137">
        <f t="shared" ref="K78:K79" si="1">SUM(C78:J78)</f>
        <v>0</v>
      </c>
    </row>
    <row r="79" spans="1:11" ht="55.2" x14ac:dyDescent="0.35">
      <c r="A79" s="103">
        <v>11</v>
      </c>
      <c r="B79" s="116" t="s">
        <v>166</v>
      </c>
      <c r="C79" s="142">
        <f>C72*65.34</f>
        <v>0</v>
      </c>
      <c r="D79" s="142">
        <f>D72*65.34</f>
        <v>0</v>
      </c>
      <c r="E79" s="142">
        <f>E72*65.34</f>
        <v>0</v>
      </c>
      <c r="F79" s="142">
        <f>F72*32.67</f>
        <v>0</v>
      </c>
      <c r="G79" s="142">
        <f>G72*32.67</f>
        <v>0</v>
      </c>
      <c r="H79" s="142">
        <f>H72*32.67</f>
        <v>0</v>
      </c>
      <c r="I79" s="142">
        <f>I72*32.67</f>
        <v>0</v>
      </c>
      <c r="J79" s="142">
        <f>J72*32.67</f>
        <v>0</v>
      </c>
      <c r="K79" s="92">
        <f t="shared" si="1"/>
        <v>0</v>
      </c>
    </row>
    <row r="80" spans="1:11" ht="60.6" customHeight="1" thickBot="1" x14ac:dyDescent="0.4">
      <c r="A80" s="111">
        <v>12</v>
      </c>
      <c r="B80" s="118" t="s">
        <v>167</v>
      </c>
      <c r="C80" s="97"/>
      <c r="D80" s="97"/>
      <c r="E80" s="97"/>
      <c r="F80" s="143">
        <f>F73*24.75</f>
        <v>0</v>
      </c>
      <c r="G80" s="143">
        <f>G73*24.75</f>
        <v>0</v>
      </c>
      <c r="H80" s="97"/>
      <c r="I80" s="143">
        <f>I73*24.75</f>
        <v>0</v>
      </c>
      <c r="J80" s="143">
        <f>J73*24.75</f>
        <v>0</v>
      </c>
      <c r="K80" s="101">
        <f t="shared" ref="K80" si="2">SUM(F80:G80,I80:J80)</f>
        <v>0</v>
      </c>
    </row>
    <row r="81" spans="1:20" ht="18.600000000000001" thickBot="1" x14ac:dyDescent="0.4">
      <c r="A81" s="98">
        <v>13</v>
      </c>
      <c r="B81" s="119" t="s">
        <v>163</v>
      </c>
      <c r="C81" s="99">
        <f>SUM(C74:C80)</f>
        <v>0</v>
      </c>
      <c r="D81" s="99">
        <f t="shared" ref="D81:J81" si="3">SUM(D74:D80)</f>
        <v>0</v>
      </c>
      <c r="E81" s="99">
        <f t="shared" si="3"/>
        <v>0</v>
      </c>
      <c r="F81" s="99">
        <f t="shared" si="3"/>
        <v>0</v>
      </c>
      <c r="G81" s="99">
        <f t="shared" si="3"/>
        <v>0</v>
      </c>
      <c r="H81" s="99">
        <f t="shared" si="3"/>
        <v>0</v>
      </c>
      <c r="I81" s="99">
        <f t="shared" si="3"/>
        <v>0</v>
      </c>
      <c r="J81" s="99">
        <f t="shared" si="3"/>
        <v>0</v>
      </c>
      <c r="K81" s="100">
        <f>SUM(K74:K80)</f>
        <v>0</v>
      </c>
    </row>
    <row r="82" spans="1:20" x14ac:dyDescent="0.35">
      <c r="A82" s="53"/>
      <c r="B82" s="53"/>
      <c r="C82" s="53"/>
      <c r="D82" s="53"/>
      <c r="E82" s="53"/>
      <c r="F82" s="53"/>
      <c r="G82" s="53"/>
      <c r="H82" s="53"/>
      <c r="I82" s="53"/>
      <c r="J82" s="53"/>
      <c r="K82" s="53"/>
    </row>
    <row r="83" spans="1:20" ht="20.399999999999999" x14ac:dyDescent="0.35">
      <c r="A83" s="71"/>
      <c r="B83" s="53"/>
      <c r="C83" s="53"/>
      <c r="D83" s="53"/>
      <c r="E83" s="53"/>
      <c r="F83" s="53"/>
      <c r="G83" s="53"/>
      <c r="H83" s="53"/>
      <c r="I83" s="53"/>
      <c r="J83" s="53"/>
      <c r="K83" s="53"/>
    </row>
    <row r="84" spans="1:20" s="131" customFormat="1" ht="34.950000000000003" customHeight="1" x14ac:dyDescent="0.25">
      <c r="A84" s="129" t="s">
        <v>52</v>
      </c>
      <c r="B84" s="151" t="s">
        <v>170</v>
      </c>
      <c r="C84" s="152"/>
      <c r="D84" s="152"/>
      <c r="E84" s="152"/>
      <c r="F84" s="152"/>
      <c r="G84" s="152"/>
      <c r="H84" s="152"/>
      <c r="I84" s="152"/>
      <c r="J84" s="152"/>
      <c r="K84" s="153"/>
      <c r="L84" s="130"/>
      <c r="M84" s="130"/>
      <c r="N84" s="130"/>
      <c r="O84" s="130"/>
      <c r="P84" s="130"/>
      <c r="Q84" s="130"/>
      <c r="R84" s="130"/>
      <c r="S84" s="130"/>
      <c r="T84" s="130"/>
    </row>
    <row r="85" spans="1:20" s="131" customFormat="1" ht="33.6" customHeight="1" x14ac:dyDescent="0.25">
      <c r="A85" s="129" t="s">
        <v>53</v>
      </c>
      <c r="B85" s="151" t="s">
        <v>171</v>
      </c>
      <c r="C85" s="152"/>
      <c r="D85" s="152"/>
      <c r="E85" s="152"/>
      <c r="F85" s="152"/>
      <c r="G85" s="152"/>
      <c r="H85" s="152"/>
      <c r="I85" s="152"/>
      <c r="J85" s="152"/>
      <c r="K85" s="153"/>
      <c r="L85" s="130"/>
      <c r="M85" s="130"/>
      <c r="N85" s="130"/>
      <c r="O85" s="130"/>
      <c r="P85" s="130"/>
      <c r="Q85" s="130"/>
      <c r="R85" s="130"/>
      <c r="S85" s="130"/>
      <c r="T85" s="130"/>
    </row>
    <row r="86" spans="1:20" s="131" customFormat="1" ht="32.4" customHeight="1" x14ac:dyDescent="0.25">
      <c r="A86" s="129" t="s">
        <v>54</v>
      </c>
      <c r="B86" s="151" t="s">
        <v>172</v>
      </c>
      <c r="C86" s="152"/>
      <c r="D86" s="152"/>
      <c r="E86" s="152"/>
      <c r="F86" s="152"/>
      <c r="G86" s="152"/>
      <c r="H86" s="152"/>
      <c r="I86" s="152"/>
      <c r="J86" s="152"/>
      <c r="K86" s="153"/>
      <c r="L86" s="130"/>
      <c r="M86" s="130"/>
      <c r="N86" s="130"/>
      <c r="O86" s="130"/>
      <c r="P86" s="130"/>
      <c r="Q86" s="130"/>
      <c r="R86" s="130"/>
      <c r="S86" s="130"/>
      <c r="T86" s="130"/>
    </row>
    <row r="87" spans="1:20" s="131" customFormat="1" ht="31.2" customHeight="1" x14ac:dyDescent="0.25">
      <c r="A87" s="129" t="s">
        <v>168</v>
      </c>
      <c r="B87" s="151" t="s">
        <v>173</v>
      </c>
      <c r="C87" s="152"/>
      <c r="D87" s="152"/>
      <c r="E87" s="152"/>
      <c r="F87" s="152"/>
      <c r="G87" s="152"/>
      <c r="H87" s="152"/>
      <c r="I87" s="152"/>
      <c r="J87" s="152"/>
      <c r="K87" s="153"/>
      <c r="L87" s="130"/>
      <c r="M87" s="130"/>
      <c r="N87" s="130"/>
      <c r="O87" s="130"/>
      <c r="P87" s="130"/>
      <c r="Q87" s="130"/>
      <c r="R87" s="130"/>
      <c r="S87" s="130"/>
      <c r="T87" s="130"/>
    </row>
    <row r="88" spans="1:20" s="131" customFormat="1" ht="31.2" customHeight="1" x14ac:dyDescent="0.25">
      <c r="A88" s="129" t="s">
        <v>169</v>
      </c>
      <c r="B88" s="151" t="s">
        <v>174</v>
      </c>
      <c r="C88" s="152"/>
      <c r="D88" s="152"/>
      <c r="E88" s="152"/>
      <c r="F88" s="152"/>
      <c r="G88" s="152"/>
      <c r="H88" s="152"/>
      <c r="I88" s="152"/>
      <c r="J88" s="152"/>
      <c r="K88" s="153"/>
      <c r="L88" s="130"/>
      <c r="M88" s="130"/>
      <c r="N88" s="130"/>
      <c r="O88" s="130"/>
      <c r="P88" s="130"/>
      <c r="Q88" s="130"/>
      <c r="R88" s="130"/>
      <c r="S88" s="130"/>
      <c r="T88" s="130"/>
    </row>
    <row r="89" spans="1:20" s="83" customFormat="1" ht="21" customHeight="1" x14ac:dyDescent="0.25">
      <c r="A89" s="81"/>
      <c r="B89" s="95"/>
      <c r="C89" s="95"/>
      <c r="D89" s="95"/>
      <c r="E89" s="95"/>
      <c r="F89" s="95"/>
      <c r="G89" s="95"/>
      <c r="H89" s="95"/>
      <c r="I89" s="95"/>
      <c r="J89" s="95"/>
      <c r="K89" s="95"/>
      <c r="L89" s="82"/>
      <c r="M89" s="82"/>
      <c r="N89" s="82"/>
      <c r="O89" s="82"/>
      <c r="P89" s="82"/>
      <c r="Q89" s="82"/>
      <c r="R89" s="82"/>
      <c r="S89" s="82"/>
      <c r="T89" s="82"/>
    </row>
    <row r="90" spans="1:20" x14ac:dyDescent="0.35">
      <c r="A90" s="53"/>
      <c r="B90" s="53"/>
      <c r="C90" s="53"/>
      <c r="D90" s="53"/>
      <c r="E90" s="53"/>
      <c r="F90" s="53"/>
      <c r="G90" s="53"/>
      <c r="H90" s="53"/>
      <c r="I90" s="53"/>
      <c r="J90" s="53"/>
      <c r="K90" s="53"/>
    </row>
    <row r="91" spans="1:20" x14ac:dyDescent="0.35">
      <c r="A91" s="54" t="s">
        <v>176</v>
      </c>
      <c r="B91" s="53"/>
      <c r="C91" s="53"/>
      <c r="D91" s="53"/>
      <c r="E91" s="53"/>
      <c r="F91" s="53"/>
      <c r="G91" s="53"/>
      <c r="H91" s="53"/>
      <c r="I91" s="53"/>
      <c r="J91" s="53"/>
      <c r="K91" s="53"/>
    </row>
    <row r="92" spans="1:20" ht="18.600000000000001" thickBot="1" x14ac:dyDescent="0.4">
      <c r="A92" s="53"/>
      <c r="B92" s="53"/>
      <c r="C92" s="53"/>
      <c r="D92" s="53"/>
      <c r="E92" s="53"/>
      <c r="F92" s="53"/>
      <c r="G92" s="53"/>
      <c r="H92" s="53"/>
      <c r="I92" s="53"/>
      <c r="J92" s="53"/>
      <c r="K92" s="53"/>
    </row>
    <row r="93" spans="1:20" ht="25.95" customHeight="1" thickBot="1" x14ac:dyDescent="0.4">
      <c r="A93" s="53"/>
      <c r="B93" s="53"/>
      <c r="C93" s="53"/>
      <c r="D93" s="53"/>
      <c r="E93" s="84" t="s">
        <v>148</v>
      </c>
      <c r="F93" s="112">
        <f>SUM(K39,K59,K81)</f>
        <v>0</v>
      </c>
      <c r="G93" s="53" t="s">
        <v>26</v>
      </c>
      <c r="H93" s="53"/>
      <c r="I93" s="53"/>
      <c r="J93" s="53"/>
      <c r="K93" s="53"/>
    </row>
    <row r="94" spans="1:20" ht="25.2" customHeight="1" thickBot="1" x14ac:dyDescent="0.4">
      <c r="A94" s="53"/>
      <c r="B94" s="53"/>
      <c r="C94" s="53"/>
      <c r="D94" s="53"/>
      <c r="E94" s="53"/>
      <c r="F94" s="53"/>
      <c r="G94" s="53"/>
      <c r="H94" s="53"/>
      <c r="I94" s="53"/>
      <c r="J94" s="53"/>
      <c r="K94" s="53"/>
    </row>
    <row r="95" spans="1:20" ht="27" customHeight="1" x14ac:dyDescent="0.35">
      <c r="A95" s="53"/>
      <c r="B95" s="85" t="s">
        <v>27</v>
      </c>
      <c r="C95" s="113">
        <f>F93</f>
        <v>0</v>
      </c>
      <c r="D95" s="53"/>
      <c r="E95" s="53"/>
      <c r="F95" s="53"/>
      <c r="G95" s="53"/>
      <c r="H95" s="53"/>
      <c r="I95" s="53"/>
      <c r="J95" s="53"/>
      <c r="K95" s="53"/>
    </row>
    <row r="96" spans="1:20" ht="27.6" customHeight="1" thickBot="1" x14ac:dyDescent="0.4">
      <c r="A96" s="53"/>
      <c r="B96" s="85" t="s">
        <v>28</v>
      </c>
      <c r="C96" s="114">
        <v>0</v>
      </c>
      <c r="D96" s="53"/>
      <c r="E96" s="53"/>
      <c r="F96" s="53"/>
      <c r="G96" s="53"/>
      <c r="H96" s="53"/>
      <c r="I96" s="53"/>
      <c r="J96" s="53"/>
      <c r="K96" s="53"/>
    </row>
    <row r="97" spans="1:11" x14ac:dyDescent="0.35">
      <c r="A97" s="53"/>
      <c r="B97" s="53"/>
      <c r="C97" s="53"/>
      <c r="D97" s="53"/>
      <c r="E97" s="53"/>
      <c r="F97" s="53"/>
      <c r="G97" s="53"/>
      <c r="H97" s="53"/>
      <c r="I97" s="53"/>
      <c r="J97" s="53"/>
      <c r="K97" s="53"/>
    </row>
    <row r="98" spans="1:11" x14ac:dyDescent="0.35">
      <c r="A98" s="53"/>
      <c r="B98" s="53"/>
      <c r="C98" s="53"/>
      <c r="D98" s="53"/>
      <c r="E98" s="53"/>
      <c r="F98" s="53"/>
      <c r="G98" s="53"/>
      <c r="H98" s="53"/>
      <c r="I98" s="53"/>
      <c r="J98" s="53"/>
      <c r="K98" s="53"/>
    </row>
    <row r="99" spans="1:11" x14ac:dyDescent="0.35">
      <c r="A99" s="53"/>
      <c r="B99" s="53"/>
      <c r="C99" s="53"/>
      <c r="D99" s="53"/>
      <c r="E99" s="53"/>
      <c r="F99" s="53"/>
      <c r="G99" s="53"/>
      <c r="H99" s="53"/>
      <c r="I99" s="53"/>
      <c r="J99" s="53"/>
      <c r="K99" s="53"/>
    </row>
    <row r="100" spans="1:11" x14ac:dyDescent="0.35">
      <c r="A100" s="53"/>
      <c r="B100" s="53"/>
      <c r="C100" s="53"/>
      <c r="D100" s="53"/>
      <c r="E100" s="53"/>
      <c r="F100" s="53"/>
      <c r="G100" s="53"/>
      <c r="H100" s="53"/>
      <c r="I100" s="53"/>
      <c r="J100" s="53"/>
      <c r="K100" s="53"/>
    </row>
    <row r="101" spans="1:11" x14ac:dyDescent="0.35">
      <c r="A101" s="53"/>
      <c r="B101" s="86"/>
      <c r="C101" s="53"/>
      <c r="D101" s="53"/>
      <c r="E101" s="53"/>
      <c r="F101" s="53"/>
      <c r="G101" s="53"/>
      <c r="H101" s="53"/>
      <c r="I101" s="53"/>
      <c r="J101" s="53"/>
      <c r="K101" s="53"/>
    </row>
    <row r="102" spans="1:11" x14ac:dyDescent="0.35">
      <c r="A102" s="53"/>
      <c r="B102" s="87" t="s">
        <v>29</v>
      </c>
      <c r="C102" s="53"/>
      <c r="D102" s="53"/>
      <c r="E102" s="53"/>
      <c r="F102" s="53"/>
      <c r="G102" s="53"/>
      <c r="H102" s="53"/>
      <c r="I102" s="53"/>
      <c r="J102" s="53"/>
      <c r="K102" s="53"/>
    </row>
    <row r="103" spans="1:11" x14ac:dyDescent="0.35">
      <c r="A103" s="53"/>
      <c r="B103" s="133"/>
      <c r="C103" s="53"/>
      <c r="D103" s="53"/>
      <c r="E103" s="53"/>
      <c r="F103" s="53"/>
      <c r="G103" s="53"/>
      <c r="H103" s="53"/>
      <c r="I103" s="53"/>
      <c r="J103" s="53"/>
      <c r="K103" s="53"/>
    </row>
    <row r="104" spans="1:11" x14ac:dyDescent="0.35">
      <c r="A104" s="53"/>
      <c r="B104" s="53"/>
      <c r="C104" s="53"/>
      <c r="D104" s="150"/>
      <c r="E104" s="150"/>
      <c r="F104" s="150"/>
      <c r="G104" s="150"/>
      <c r="H104" s="150"/>
      <c r="I104" s="150"/>
      <c r="J104" s="53"/>
      <c r="K104" s="53"/>
    </row>
    <row r="105" spans="1:11" x14ac:dyDescent="0.35">
      <c r="A105" s="53"/>
      <c r="B105" s="53"/>
      <c r="C105" s="53"/>
      <c r="D105" s="154" t="s">
        <v>178</v>
      </c>
      <c r="E105" s="154"/>
      <c r="F105" s="154"/>
      <c r="G105" s="154"/>
      <c r="H105" s="154"/>
      <c r="I105" s="154"/>
      <c r="J105" s="53"/>
      <c r="K105" s="53"/>
    </row>
    <row r="106" spans="1:11" x14ac:dyDescent="0.35">
      <c r="A106" s="53"/>
      <c r="B106" s="53"/>
      <c r="C106" s="53"/>
      <c r="D106" s="53"/>
      <c r="E106" s="53"/>
      <c r="F106" s="53"/>
      <c r="G106" s="53"/>
      <c r="H106" s="53"/>
      <c r="I106" s="53"/>
      <c r="J106" s="53"/>
      <c r="K106" s="53"/>
    </row>
    <row r="107" spans="1:11" ht="145.94999999999999" customHeight="1" x14ac:dyDescent="0.35">
      <c r="A107" s="53"/>
      <c r="B107" s="155" t="s">
        <v>179</v>
      </c>
      <c r="C107" s="155"/>
      <c r="D107" s="53"/>
      <c r="E107" s="53"/>
      <c r="F107" s="53"/>
      <c r="G107" s="53"/>
      <c r="H107" s="53"/>
      <c r="I107" s="53"/>
      <c r="J107" s="53"/>
      <c r="K107" s="53"/>
    </row>
    <row r="108" spans="1:11" s="55" customFormat="1" ht="66.599999999999994" customHeight="1" x14ac:dyDescent="0.35"/>
    <row r="109" spans="1:11" s="55" customFormat="1" x14ac:dyDescent="0.35"/>
    <row r="110" spans="1:11" s="55" customFormat="1" x14ac:dyDescent="0.35"/>
    <row r="111" spans="1:11" s="55" customFormat="1" x14ac:dyDescent="0.35"/>
    <row r="112" spans="1:11" s="55" customFormat="1" x14ac:dyDescent="0.35"/>
    <row r="113" s="55" customFormat="1" x14ac:dyDescent="0.35"/>
    <row r="114" s="55" customFormat="1" x14ac:dyDescent="0.35"/>
    <row r="115" s="55" customFormat="1" x14ac:dyDescent="0.35"/>
    <row r="116" s="55" customFormat="1" x14ac:dyDescent="0.35"/>
    <row r="117" s="55" customFormat="1" x14ac:dyDescent="0.35"/>
    <row r="118" s="55" customFormat="1" x14ac:dyDescent="0.35"/>
    <row r="119" s="55" customFormat="1" x14ac:dyDescent="0.35"/>
    <row r="120" s="55" customFormat="1" x14ac:dyDescent="0.35"/>
    <row r="121" s="55" customFormat="1" x14ac:dyDescent="0.35"/>
    <row r="122" s="55" customFormat="1" x14ac:dyDescent="0.35"/>
    <row r="123" s="55" customFormat="1" x14ac:dyDescent="0.35"/>
    <row r="124" s="55" customFormat="1" x14ac:dyDescent="0.35"/>
    <row r="125" s="55" customFormat="1" x14ac:dyDescent="0.35"/>
    <row r="126" s="55" customFormat="1" x14ac:dyDescent="0.35"/>
    <row r="127" s="55" customFormat="1" x14ac:dyDescent="0.35"/>
    <row r="128" s="55" customFormat="1" x14ac:dyDescent="0.35"/>
    <row r="129" s="55" customFormat="1" x14ac:dyDescent="0.35"/>
    <row r="130" s="55" customFormat="1" x14ac:dyDescent="0.35"/>
    <row r="131" s="55" customFormat="1" x14ac:dyDescent="0.35"/>
    <row r="132" s="55" customFormat="1" x14ac:dyDescent="0.35"/>
    <row r="133" s="55" customFormat="1" x14ac:dyDescent="0.35"/>
    <row r="134" s="55" customFormat="1" x14ac:dyDescent="0.35"/>
    <row r="135" s="55" customFormat="1" x14ac:dyDescent="0.35"/>
    <row r="136" s="55" customFormat="1" x14ac:dyDescent="0.35"/>
    <row r="137" s="55" customFormat="1" x14ac:dyDescent="0.35"/>
    <row r="138" s="55" customFormat="1" x14ac:dyDescent="0.35"/>
    <row r="139" s="55" customFormat="1" x14ac:dyDescent="0.35"/>
    <row r="140" s="55" customFormat="1" x14ac:dyDescent="0.35"/>
    <row r="141" s="55" customFormat="1" x14ac:dyDescent="0.35"/>
    <row r="142" s="55" customFormat="1" x14ac:dyDescent="0.35"/>
    <row r="143" s="55" customFormat="1" x14ac:dyDescent="0.35"/>
    <row r="144" s="55" customFormat="1" x14ac:dyDescent="0.35"/>
    <row r="145" s="55" customFormat="1" x14ac:dyDescent="0.35"/>
    <row r="146" s="55" customFormat="1" x14ac:dyDescent="0.35"/>
    <row r="147" s="55" customFormat="1" x14ac:dyDescent="0.35"/>
    <row r="148" s="55" customFormat="1" x14ac:dyDescent="0.35"/>
    <row r="149" s="55" customFormat="1" x14ac:dyDescent="0.35"/>
    <row r="150" s="55" customFormat="1" x14ac:dyDescent="0.35"/>
    <row r="151" s="55" customFormat="1" x14ac:dyDescent="0.35"/>
    <row r="152" s="55" customFormat="1" x14ac:dyDescent="0.35"/>
    <row r="153" s="55" customFormat="1" x14ac:dyDescent="0.35"/>
    <row r="154" s="55" customFormat="1" x14ac:dyDescent="0.35"/>
    <row r="155" s="55" customFormat="1" x14ac:dyDescent="0.35"/>
    <row r="156" s="55" customFormat="1" x14ac:dyDescent="0.35"/>
  </sheetData>
  <protectedRanges>
    <protectedRange sqref="C74:E75 F76:J77 C78:J79 F80:G80 I80:J80" name="Rozstęp33"/>
    <protectedRange sqref="A3" name="Rozstęp1"/>
    <protectedRange sqref="A5:C5" name="Rozstęp2"/>
    <protectedRange sqref="A7" name="Rozstęp3"/>
    <protectedRange sqref="E3" name="Rozstęp4"/>
    <protectedRange sqref="E5" name="Rozstęp5"/>
    <protectedRange sqref="C58:J59" name="Rozstęp26"/>
    <protectedRange sqref="C69:J72 F73:G73 I73:J73" name="Rozstęp28"/>
    <protectedRange sqref="C95" name="Rozstęp36"/>
    <protectedRange sqref="B101" name="Rozstęp38"/>
  </protectedRanges>
  <mergeCells count="38">
    <mergeCell ref="A11:K11"/>
    <mergeCell ref="A24:A25"/>
    <mergeCell ref="B24:B25"/>
    <mergeCell ref="D13:I13"/>
    <mergeCell ref="B45:K45"/>
    <mergeCell ref="D14:G14"/>
    <mergeCell ref="A16:G16"/>
    <mergeCell ref="C24:J24"/>
    <mergeCell ref="B44:K44"/>
    <mergeCell ref="A3:C3"/>
    <mergeCell ref="E3:K3"/>
    <mergeCell ref="A5:C5"/>
    <mergeCell ref="E5:I5"/>
    <mergeCell ref="A7:C7"/>
    <mergeCell ref="A4:B4"/>
    <mergeCell ref="A6:B6"/>
    <mergeCell ref="E4:I4"/>
    <mergeCell ref="D105:I105"/>
    <mergeCell ref="B107:C107"/>
    <mergeCell ref="K55:K56"/>
    <mergeCell ref="A66:A67"/>
    <mergeCell ref="B66:B67"/>
    <mergeCell ref="K66:K67"/>
    <mergeCell ref="B84:K84"/>
    <mergeCell ref="B85:K85"/>
    <mergeCell ref="B86:K86"/>
    <mergeCell ref="A55:A56"/>
    <mergeCell ref="B55:B56"/>
    <mergeCell ref="C55:J55"/>
    <mergeCell ref="C66:J66"/>
    <mergeCell ref="A64:K64"/>
    <mergeCell ref="B46:K46"/>
    <mergeCell ref="B47:K47"/>
    <mergeCell ref="B48:K48"/>
    <mergeCell ref="K24:K25"/>
    <mergeCell ref="D104:I104"/>
    <mergeCell ref="B87:K87"/>
    <mergeCell ref="B88:K88"/>
  </mergeCells>
  <dataValidations count="1">
    <dataValidation type="date" operator="greaterThan" allowBlank="1" showInputMessage="1" showErrorMessage="1" sqref="B101" xr:uid="{00000000-0002-0000-0000-000000000000}">
      <formula1>44927</formula1>
    </dataValidation>
  </dataValidations>
  <pageMargins left="0.25" right="0.25" top="0.75" bottom="0.75" header="0.3" footer="0.3"/>
  <pageSetup paperSize="9" scale="48" fitToHeight="0" orientation="landscape" r:id="rId1"/>
  <extLst>
    <ext xmlns:x14="http://schemas.microsoft.com/office/spreadsheetml/2009/9/main" uri="{CCE6A557-97BC-4b89-ADB6-D9C93CAAB3DF}">
      <x14:dataValidations xmlns:xm="http://schemas.microsoft.com/office/excel/2006/main" count="2">
        <x14:dataValidation type="custom" allowBlank="1" showInputMessage="1" showErrorMessage="1" error="Kwota nie może być wyższa od iloczynu liczby uczniów oraz kwoty na ucznia" xr:uid="{00000000-0002-0000-0000-000001000000}">
          <x14:formula1>
            <xm:f>C73&lt;=Arkusz2!C63</xm:f>
          </x14:formula1>
          <xm:sqref>C73:E73 H73</xm:sqref>
        </x14:dataValidation>
        <x14:dataValidation type="custom" allowBlank="1" showInputMessage="1" showErrorMessage="1" error="Kwota nie może być wyższa od iloczynu liczby uczniów oraz kwoty na ucznia" xr:uid="{00000000-0002-0000-0000-000002000000}">
          <x14:formula1>
            <xm:f>C59&lt;=Arkusz2!C54</xm:f>
          </x14:formula1>
          <xm:sqref>C59:J59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8"/>
  <sheetViews>
    <sheetView workbookViewId="0">
      <selection activeCell="B4" sqref="B4"/>
    </sheetView>
  </sheetViews>
  <sheetFormatPr defaultColWidth="9.109375" defaultRowHeight="14.4" x14ac:dyDescent="0.3"/>
  <cols>
    <col min="1" max="1" width="31.5546875" style="17" customWidth="1"/>
    <col min="2" max="2" width="35.44140625" style="17" customWidth="1"/>
    <col min="3" max="16384" width="9.109375" style="17"/>
  </cols>
  <sheetData>
    <row r="1" spans="1:19" x14ac:dyDescent="0.3">
      <c r="A1" s="17" t="s">
        <v>30</v>
      </c>
      <c r="B1" s="17" t="s">
        <v>6</v>
      </c>
    </row>
    <row r="2" spans="1:19" x14ac:dyDescent="0.3">
      <c r="A2" s="17" t="s">
        <v>31</v>
      </c>
      <c r="B2" s="17" t="s">
        <v>33</v>
      </c>
    </row>
    <row r="3" spans="1:19" x14ac:dyDescent="0.3">
      <c r="A3" s="17" t="s">
        <v>32</v>
      </c>
    </row>
    <row r="6" spans="1:19" x14ac:dyDescent="0.3">
      <c r="B6" s="19" t="s">
        <v>50</v>
      </c>
      <c r="C6" s="28">
        <v>89.1</v>
      </c>
      <c r="D6" s="28">
        <v>89.1</v>
      </c>
      <c r="E6" s="28">
        <v>89.1</v>
      </c>
      <c r="F6" s="28">
        <v>166.32</v>
      </c>
      <c r="G6" s="28">
        <v>213.84</v>
      </c>
      <c r="H6" s="28">
        <v>213.84</v>
      </c>
      <c r="I6" s="28">
        <v>297</v>
      </c>
      <c r="J6" s="28">
        <v>297</v>
      </c>
      <c r="K6" s="29">
        <v>49.5</v>
      </c>
      <c r="L6" s="29">
        <v>49.5</v>
      </c>
      <c r="M6" s="29">
        <v>49.5</v>
      </c>
      <c r="N6" s="29">
        <v>24.75</v>
      </c>
      <c r="O6" s="29">
        <v>24.75</v>
      </c>
      <c r="P6" s="29">
        <v>24.75</v>
      </c>
      <c r="Q6" s="29">
        <v>24.75</v>
      </c>
      <c r="R6" s="29">
        <v>24.75</v>
      </c>
      <c r="S6" s="22">
        <v>24.75</v>
      </c>
    </row>
    <row r="7" spans="1:19" x14ac:dyDescent="0.3">
      <c r="A7" s="18"/>
      <c r="B7" s="19" t="s">
        <v>51</v>
      </c>
      <c r="C7" s="28">
        <v>98.01</v>
      </c>
      <c r="D7" s="28">
        <v>98.01</v>
      </c>
      <c r="E7" s="28">
        <v>98.01</v>
      </c>
      <c r="F7" s="28">
        <v>183.15</v>
      </c>
      <c r="G7" s="28">
        <v>235.62</v>
      </c>
      <c r="H7" s="28">
        <v>235.62</v>
      </c>
      <c r="I7" s="28">
        <v>326.7</v>
      </c>
      <c r="J7" s="28">
        <v>326.7</v>
      </c>
      <c r="K7" s="29">
        <v>54.45</v>
      </c>
      <c r="L7" s="29">
        <v>54.45</v>
      </c>
      <c r="M7" s="29">
        <v>54.45</v>
      </c>
      <c r="N7" s="29">
        <v>27.23</v>
      </c>
      <c r="O7" s="29">
        <v>27.23</v>
      </c>
      <c r="P7" s="29">
        <v>27.23</v>
      </c>
      <c r="Q7" s="29">
        <v>27.23</v>
      </c>
      <c r="R7" s="29">
        <v>27.23</v>
      </c>
      <c r="S7" s="22">
        <v>24.75</v>
      </c>
    </row>
    <row r="8" spans="1:19" ht="36" x14ac:dyDescent="0.3">
      <c r="A8" s="18"/>
      <c r="B8" s="19"/>
      <c r="C8" s="20" t="s">
        <v>8</v>
      </c>
      <c r="D8" s="23" t="s">
        <v>9</v>
      </c>
      <c r="E8" s="23" t="s">
        <v>10</v>
      </c>
      <c r="F8" s="23" t="s">
        <v>11</v>
      </c>
      <c r="G8" s="23" t="s">
        <v>12</v>
      </c>
      <c r="H8" s="23" t="s">
        <v>13</v>
      </c>
      <c r="I8" s="23" t="s">
        <v>14</v>
      </c>
      <c r="J8" s="23" t="s">
        <v>34</v>
      </c>
      <c r="K8" s="21" t="s">
        <v>8</v>
      </c>
      <c r="L8" s="24" t="s">
        <v>9</v>
      </c>
      <c r="M8" s="24" t="s">
        <v>10</v>
      </c>
      <c r="N8" s="24" t="s">
        <v>11</v>
      </c>
      <c r="O8" s="24" t="s">
        <v>12</v>
      </c>
      <c r="P8" s="24" t="s">
        <v>13</v>
      </c>
      <c r="Q8" s="24" t="s">
        <v>14</v>
      </c>
      <c r="R8" s="24" t="s">
        <v>34</v>
      </c>
      <c r="S8" s="25" t="s">
        <v>35</v>
      </c>
    </row>
    <row r="9" spans="1:19" ht="15" thickBot="1" x14ac:dyDescent="0.35">
      <c r="A9" s="18"/>
      <c r="B9" s="19"/>
      <c r="C9" s="26" t="s">
        <v>36</v>
      </c>
      <c r="D9" s="26" t="s">
        <v>36</v>
      </c>
      <c r="E9" s="26" t="s">
        <v>36</v>
      </c>
      <c r="F9" s="26" t="s">
        <v>36</v>
      </c>
      <c r="G9" s="26" t="s">
        <v>36</v>
      </c>
      <c r="H9" s="26" t="s">
        <v>36</v>
      </c>
      <c r="I9" s="26" t="s">
        <v>36</v>
      </c>
      <c r="J9" s="26" t="s">
        <v>36</v>
      </c>
      <c r="K9" s="27" t="s">
        <v>37</v>
      </c>
      <c r="L9" s="27" t="s">
        <v>37</v>
      </c>
      <c r="M9" s="27" t="s">
        <v>37</v>
      </c>
      <c r="N9" s="27" t="s">
        <v>37</v>
      </c>
      <c r="O9" s="27" t="s">
        <v>37</v>
      </c>
      <c r="P9" s="27" t="s">
        <v>37</v>
      </c>
      <c r="Q9" s="27" t="s">
        <v>37</v>
      </c>
      <c r="R9" s="27" t="s">
        <v>37</v>
      </c>
      <c r="S9" s="30" t="s">
        <v>47</v>
      </c>
    </row>
    <row r="10" spans="1:19" x14ac:dyDescent="0.3">
      <c r="A10" s="183" t="s">
        <v>48</v>
      </c>
      <c r="B10" s="34" t="s">
        <v>38</v>
      </c>
      <c r="C10" s="47">
        <v>2.8</v>
      </c>
      <c r="D10" s="47">
        <v>2.8</v>
      </c>
      <c r="E10" s="47">
        <v>2.8</v>
      </c>
      <c r="F10" s="47">
        <v>2.1</v>
      </c>
      <c r="G10" s="47">
        <v>2.1</v>
      </c>
      <c r="H10" s="47">
        <v>2.1</v>
      </c>
      <c r="I10" s="47">
        <v>2.1</v>
      </c>
      <c r="J10" s="47">
        <v>2.1</v>
      </c>
      <c r="K10" s="49">
        <v>2.5</v>
      </c>
      <c r="L10" s="49">
        <v>2.5</v>
      </c>
      <c r="M10" s="49">
        <v>2.5</v>
      </c>
      <c r="N10" s="49">
        <v>2.5</v>
      </c>
      <c r="O10" s="49">
        <v>2.5</v>
      </c>
      <c r="P10" s="49">
        <v>2.5</v>
      </c>
      <c r="Q10" s="49">
        <v>2.5</v>
      </c>
      <c r="R10" s="49">
        <v>2.5</v>
      </c>
      <c r="S10" s="35">
        <v>2.1</v>
      </c>
    </row>
    <row r="11" spans="1:19" x14ac:dyDescent="0.3">
      <c r="A11" s="183"/>
      <c r="B11" s="36" t="s">
        <v>39</v>
      </c>
      <c r="C11" s="15">
        <v>2</v>
      </c>
      <c r="D11" s="15">
        <v>2</v>
      </c>
      <c r="E11" s="15">
        <v>2</v>
      </c>
      <c r="F11" s="15">
        <v>2</v>
      </c>
      <c r="G11" s="15">
        <v>2</v>
      </c>
      <c r="H11" s="15">
        <v>2</v>
      </c>
      <c r="I11" s="15">
        <v>2</v>
      </c>
      <c r="J11" s="15">
        <v>2</v>
      </c>
      <c r="K11" s="16">
        <v>2.8</v>
      </c>
      <c r="L11" s="16">
        <v>2.8</v>
      </c>
      <c r="M11" s="16">
        <v>2.8</v>
      </c>
      <c r="N11" s="16">
        <v>2.8</v>
      </c>
      <c r="O11" s="16">
        <v>2.8</v>
      </c>
      <c r="P11" s="16">
        <v>2.8</v>
      </c>
      <c r="Q11" s="16">
        <v>2.8</v>
      </c>
      <c r="R11" s="16">
        <v>2.8</v>
      </c>
      <c r="S11" s="37">
        <v>0</v>
      </c>
    </row>
    <row r="12" spans="1:19" x14ac:dyDescent="0.3">
      <c r="A12" s="183"/>
      <c r="B12" s="36" t="s">
        <v>40</v>
      </c>
      <c r="C12" s="15">
        <v>2.8</v>
      </c>
      <c r="D12" s="15">
        <v>2.8</v>
      </c>
      <c r="E12" s="15">
        <v>2.8</v>
      </c>
      <c r="F12" s="15">
        <v>2.1</v>
      </c>
      <c r="G12" s="15">
        <v>2.1</v>
      </c>
      <c r="H12" s="15">
        <v>2.1</v>
      </c>
      <c r="I12" s="15">
        <v>2.1</v>
      </c>
      <c r="J12" s="15">
        <v>2.1</v>
      </c>
      <c r="K12" s="16">
        <v>2.8</v>
      </c>
      <c r="L12" s="16">
        <v>2.8</v>
      </c>
      <c r="M12" s="16">
        <v>2.8</v>
      </c>
      <c r="N12" s="16">
        <v>2.8</v>
      </c>
      <c r="O12" s="16">
        <v>2.8</v>
      </c>
      <c r="P12" s="16">
        <v>2.8</v>
      </c>
      <c r="Q12" s="16">
        <v>2.8</v>
      </c>
      <c r="R12" s="16">
        <v>2.8</v>
      </c>
      <c r="S12" s="37">
        <v>2.1</v>
      </c>
    </row>
    <row r="13" spans="1:19" x14ac:dyDescent="0.3">
      <c r="A13" s="183"/>
      <c r="B13" s="36" t="s">
        <v>41</v>
      </c>
      <c r="C13" s="15">
        <v>2.8</v>
      </c>
      <c r="D13" s="15">
        <v>2.8</v>
      </c>
      <c r="E13" s="15">
        <v>2.8</v>
      </c>
      <c r="F13" s="15">
        <v>2.1</v>
      </c>
      <c r="G13" s="15">
        <v>2.1</v>
      </c>
      <c r="H13" s="15">
        <v>2.1</v>
      </c>
      <c r="I13" s="15">
        <v>2.1</v>
      </c>
      <c r="J13" s="15">
        <v>2.1</v>
      </c>
      <c r="K13" s="16">
        <v>2.5</v>
      </c>
      <c r="L13" s="16">
        <v>2.5</v>
      </c>
      <c r="M13" s="16">
        <v>2.5</v>
      </c>
      <c r="N13" s="16">
        <v>2.5</v>
      </c>
      <c r="O13" s="16">
        <v>2.5</v>
      </c>
      <c r="P13" s="16">
        <v>2.5</v>
      </c>
      <c r="Q13" s="16">
        <v>2.5</v>
      </c>
      <c r="R13" s="16">
        <v>2.5</v>
      </c>
      <c r="S13" s="37">
        <v>2.1</v>
      </c>
    </row>
    <row r="14" spans="1:19" x14ac:dyDescent="0.3">
      <c r="A14" s="183"/>
      <c r="B14" s="36" t="s">
        <v>42</v>
      </c>
      <c r="C14" s="15">
        <v>2.8</v>
      </c>
      <c r="D14" s="15">
        <v>2.8</v>
      </c>
      <c r="E14" s="15">
        <v>2.8</v>
      </c>
      <c r="F14" s="15">
        <v>2.1</v>
      </c>
      <c r="G14" s="15">
        <v>2.1</v>
      </c>
      <c r="H14" s="15">
        <v>2.1</v>
      </c>
      <c r="I14" s="15">
        <v>2.1</v>
      </c>
      <c r="J14" s="15">
        <v>2.1</v>
      </c>
      <c r="K14" s="16">
        <v>2.6</v>
      </c>
      <c r="L14" s="16">
        <v>2.6</v>
      </c>
      <c r="M14" s="16">
        <v>2.6</v>
      </c>
      <c r="N14" s="16">
        <v>2.6</v>
      </c>
      <c r="O14" s="16">
        <v>2.6</v>
      </c>
      <c r="P14" s="16">
        <v>2.6</v>
      </c>
      <c r="Q14" s="16">
        <v>2.6</v>
      </c>
      <c r="R14" s="16">
        <v>2.6</v>
      </c>
      <c r="S14" s="37">
        <v>2.1</v>
      </c>
    </row>
    <row r="15" spans="1:19" x14ac:dyDescent="0.3">
      <c r="A15" s="183"/>
      <c r="B15" s="36" t="s">
        <v>43</v>
      </c>
      <c r="C15" s="15">
        <v>2.1</v>
      </c>
      <c r="D15" s="15">
        <v>2.1</v>
      </c>
      <c r="E15" s="15">
        <v>2.1</v>
      </c>
      <c r="F15" s="15">
        <v>2.1</v>
      </c>
      <c r="G15" s="15">
        <v>2.1</v>
      </c>
      <c r="H15" s="15">
        <v>2.1</v>
      </c>
      <c r="I15" s="15">
        <v>2.1</v>
      </c>
      <c r="J15" s="15">
        <v>2.1</v>
      </c>
      <c r="K15" s="16">
        <v>2.5</v>
      </c>
      <c r="L15" s="16">
        <v>2.5</v>
      </c>
      <c r="M15" s="16">
        <v>2.5</v>
      </c>
      <c r="N15" s="16">
        <v>2.5</v>
      </c>
      <c r="O15" s="16">
        <v>2.5</v>
      </c>
      <c r="P15" s="16">
        <v>2.5</v>
      </c>
      <c r="Q15" s="16">
        <v>2.5</v>
      </c>
      <c r="R15" s="16">
        <v>2.5</v>
      </c>
      <c r="S15" s="37">
        <v>2.1</v>
      </c>
    </row>
    <row r="16" spans="1:19" x14ac:dyDescent="0.3">
      <c r="A16" s="183"/>
      <c r="B16" s="36" t="s">
        <v>44</v>
      </c>
      <c r="C16" s="15">
        <v>8</v>
      </c>
      <c r="D16" s="15">
        <v>8</v>
      </c>
      <c r="E16" s="15">
        <v>8</v>
      </c>
      <c r="F16" s="15">
        <v>8</v>
      </c>
      <c r="G16" s="15">
        <v>8</v>
      </c>
      <c r="H16" s="15">
        <v>8</v>
      </c>
      <c r="I16" s="15">
        <v>8</v>
      </c>
      <c r="J16" s="15">
        <v>8</v>
      </c>
      <c r="K16" s="16">
        <v>8</v>
      </c>
      <c r="L16" s="16">
        <v>8</v>
      </c>
      <c r="M16" s="16">
        <v>8</v>
      </c>
      <c r="N16" s="16">
        <v>8</v>
      </c>
      <c r="O16" s="16">
        <v>8</v>
      </c>
      <c r="P16" s="16">
        <v>8</v>
      </c>
      <c r="Q16" s="16">
        <v>8</v>
      </c>
      <c r="R16" s="16">
        <v>8</v>
      </c>
      <c r="S16" s="37">
        <v>8</v>
      </c>
    </row>
    <row r="17" spans="1:19" x14ac:dyDescent="0.3">
      <c r="A17" s="183"/>
      <c r="B17" s="36" t="s">
        <v>45</v>
      </c>
      <c r="C17" s="15">
        <v>2.6</v>
      </c>
      <c r="D17" s="15">
        <v>2.6</v>
      </c>
      <c r="E17" s="15">
        <v>2.6</v>
      </c>
      <c r="F17" s="15">
        <v>2.6</v>
      </c>
      <c r="G17" s="15">
        <v>2.6</v>
      </c>
      <c r="H17" s="15">
        <v>2.6</v>
      </c>
      <c r="I17" s="15">
        <v>2.6</v>
      </c>
      <c r="J17" s="15">
        <v>2.6</v>
      </c>
      <c r="K17" s="16">
        <v>2.8</v>
      </c>
      <c r="L17" s="16">
        <v>2.8</v>
      </c>
      <c r="M17" s="16">
        <v>2.8</v>
      </c>
      <c r="N17" s="16">
        <v>2.8</v>
      </c>
      <c r="O17" s="16">
        <v>2.8</v>
      </c>
      <c r="P17" s="16">
        <v>2.8</v>
      </c>
      <c r="Q17" s="16">
        <v>2.8</v>
      </c>
      <c r="R17" s="16">
        <v>2.8</v>
      </c>
      <c r="S17" s="37">
        <v>2.6</v>
      </c>
    </row>
    <row r="18" spans="1:19" ht="15" thickBot="1" x14ac:dyDescent="0.35">
      <c r="A18" s="183"/>
      <c r="B18" s="38" t="s">
        <v>46</v>
      </c>
      <c r="C18" s="48">
        <v>20</v>
      </c>
      <c r="D18" s="48">
        <v>20</v>
      </c>
      <c r="E18" s="48">
        <v>20</v>
      </c>
      <c r="F18" s="48">
        <v>20</v>
      </c>
      <c r="G18" s="48">
        <v>20</v>
      </c>
      <c r="H18" s="48">
        <v>20</v>
      </c>
      <c r="I18" s="48">
        <v>20</v>
      </c>
      <c r="J18" s="48">
        <v>20</v>
      </c>
      <c r="K18" s="50">
        <v>20</v>
      </c>
      <c r="L18" s="50">
        <v>20</v>
      </c>
      <c r="M18" s="50">
        <v>20</v>
      </c>
      <c r="N18" s="50">
        <v>20</v>
      </c>
      <c r="O18" s="50">
        <v>20</v>
      </c>
      <c r="P18" s="50">
        <v>20</v>
      </c>
      <c r="Q18" s="50">
        <v>20</v>
      </c>
      <c r="R18" s="50">
        <v>20</v>
      </c>
      <c r="S18" s="39">
        <v>20</v>
      </c>
    </row>
    <row r="19" spans="1:19" x14ac:dyDescent="0.3">
      <c r="A19" s="183" t="s">
        <v>49</v>
      </c>
      <c r="B19" s="31" t="s">
        <v>38</v>
      </c>
      <c r="C19" s="40">
        <f>ROUND(C$7*C10,2)</f>
        <v>274.43</v>
      </c>
      <c r="D19" s="40">
        <f t="shared" ref="D19:S27" si="0">ROUND(D$7*D10,2)</f>
        <v>274.43</v>
      </c>
      <c r="E19" s="40">
        <f t="shared" si="0"/>
        <v>274.43</v>
      </c>
      <c r="F19" s="40">
        <f t="shared" si="0"/>
        <v>384.62</v>
      </c>
      <c r="G19" s="40">
        <f t="shared" si="0"/>
        <v>494.8</v>
      </c>
      <c r="H19" s="40">
        <f t="shared" si="0"/>
        <v>494.8</v>
      </c>
      <c r="I19" s="40">
        <f t="shared" si="0"/>
        <v>686.07</v>
      </c>
      <c r="J19" s="40">
        <f t="shared" si="0"/>
        <v>686.07</v>
      </c>
      <c r="K19" s="41">
        <f t="shared" si="0"/>
        <v>136.13</v>
      </c>
      <c r="L19" s="41">
        <f t="shared" si="0"/>
        <v>136.13</v>
      </c>
      <c r="M19" s="41">
        <f t="shared" si="0"/>
        <v>136.13</v>
      </c>
      <c r="N19" s="41">
        <f t="shared" si="0"/>
        <v>68.08</v>
      </c>
      <c r="O19" s="41">
        <f t="shared" si="0"/>
        <v>68.08</v>
      </c>
      <c r="P19" s="41">
        <f t="shared" si="0"/>
        <v>68.08</v>
      </c>
      <c r="Q19" s="41">
        <f t="shared" si="0"/>
        <v>68.08</v>
      </c>
      <c r="R19" s="41">
        <f t="shared" si="0"/>
        <v>68.08</v>
      </c>
      <c r="S19" s="42">
        <f t="shared" si="0"/>
        <v>51.98</v>
      </c>
    </row>
    <row r="20" spans="1:19" x14ac:dyDescent="0.3">
      <c r="A20" s="183"/>
      <c r="B20" s="32" t="s">
        <v>39</v>
      </c>
      <c r="C20" s="28">
        <f t="shared" ref="C20:R27" si="1">ROUND(C$7*C11,2)</f>
        <v>196.02</v>
      </c>
      <c r="D20" s="28">
        <f t="shared" si="1"/>
        <v>196.02</v>
      </c>
      <c r="E20" s="28">
        <f t="shared" si="1"/>
        <v>196.02</v>
      </c>
      <c r="F20" s="28">
        <f t="shared" si="1"/>
        <v>366.3</v>
      </c>
      <c r="G20" s="28">
        <f t="shared" si="1"/>
        <v>471.24</v>
      </c>
      <c r="H20" s="28">
        <f t="shared" si="1"/>
        <v>471.24</v>
      </c>
      <c r="I20" s="28">
        <f t="shared" si="1"/>
        <v>653.4</v>
      </c>
      <c r="J20" s="28">
        <f t="shared" si="1"/>
        <v>653.4</v>
      </c>
      <c r="K20" s="29">
        <f t="shared" si="1"/>
        <v>152.46</v>
      </c>
      <c r="L20" s="29">
        <f t="shared" si="1"/>
        <v>152.46</v>
      </c>
      <c r="M20" s="29">
        <f t="shared" si="1"/>
        <v>152.46</v>
      </c>
      <c r="N20" s="29">
        <f t="shared" si="1"/>
        <v>76.239999999999995</v>
      </c>
      <c r="O20" s="29">
        <f t="shared" si="1"/>
        <v>76.239999999999995</v>
      </c>
      <c r="P20" s="29">
        <f t="shared" si="1"/>
        <v>76.239999999999995</v>
      </c>
      <c r="Q20" s="29">
        <f t="shared" si="1"/>
        <v>76.239999999999995</v>
      </c>
      <c r="R20" s="29">
        <f t="shared" si="1"/>
        <v>76.239999999999995</v>
      </c>
      <c r="S20" s="43">
        <f t="shared" si="0"/>
        <v>0</v>
      </c>
    </row>
    <row r="21" spans="1:19" x14ac:dyDescent="0.3">
      <c r="A21" s="183"/>
      <c r="B21" s="32" t="s">
        <v>40</v>
      </c>
      <c r="C21" s="28">
        <f t="shared" si="1"/>
        <v>274.43</v>
      </c>
      <c r="D21" s="28">
        <f t="shared" si="0"/>
        <v>274.43</v>
      </c>
      <c r="E21" s="28">
        <f t="shared" si="0"/>
        <v>274.43</v>
      </c>
      <c r="F21" s="28">
        <f t="shared" si="0"/>
        <v>384.62</v>
      </c>
      <c r="G21" s="28">
        <f t="shared" si="0"/>
        <v>494.8</v>
      </c>
      <c r="H21" s="28">
        <f t="shared" si="0"/>
        <v>494.8</v>
      </c>
      <c r="I21" s="28">
        <f t="shared" si="0"/>
        <v>686.07</v>
      </c>
      <c r="J21" s="28">
        <f t="shared" si="0"/>
        <v>686.07</v>
      </c>
      <c r="K21" s="29">
        <f t="shared" si="0"/>
        <v>152.46</v>
      </c>
      <c r="L21" s="29">
        <f t="shared" si="0"/>
        <v>152.46</v>
      </c>
      <c r="M21" s="29">
        <f t="shared" si="0"/>
        <v>152.46</v>
      </c>
      <c r="N21" s="29">
        <f t="shared" si="0"/>
        <v>76.239999999999995</v>
      </c>
      <c r="O21" s="29">
        <f t="shared" si="0"/>
        <v>76.239999999999995</v>
      </c>
      <c r="P21" s="29">
        <f t="shared" si="0"/>
        <v>76.239999999999995</v>
      </c>
      <c r="Q21" s="29">
        <f t="shared" si="0"/>
        <v>76.239999999999995</v>
      </c>
      <c r="R21" s="29">
        <f t="shared" si="0"/>
        <v>76.239999999999995</v>
      </c>
      <c r="S21" s="43">
        <f t="shared" si="0"/>
        <v>51.98</v>
      </c>
    </row>
    <row r="22" spans="1:19" x14ac:dyDescent="0.3">
      <c r="A22" s="183"/>
      <c r="B22" s="32" t="s">
        <v>41</v>
      </c>
      <c r="C22" s="28">
        <f t="shared" si="1"/>
        <v>274.43</v>
      </c>
      <c r="D22" s="28">
        <f t="shared" si="0"/>
        <v>274.43</v>
      </c>
      <c r="E22" s="28">
        <f t="shared" si="0"/>
        <v>274.43</v>
      </c>
      <c r="F22" s="28">
        <f t="shared" si="0"/>
        <v>384.62</v>
      </c>
      <c r="G22" s="28">
        <f t="shared" si="0"/>
        <v>494.8</v>
      </c>
      <c r="H22" s="28">
        <f t="shared" si="0"/>
        <v>494.8</v>
      </c>
      <c r="I22" s="28">
        <f t="shared" si="0"/>
        <v>686.07</v>
      </c>
      <c r="J22" s="28">
        <f t="shared" si="0"/>
        <v>686.07</v>
      </c>
      <c r="K22" s="29">
        <f t="shared" si="0"/>
        <v>136.13</v>
      </c>
      <c r="L22" s="29">
        <f t="shared" si="0"/>
        <v>136.13</v>
      </c>
      <c r="M22" s="29">
        <f t="shared" si="0"/>
        <v>136.13</v>
      </c>
      <c r="N22" s="29">
        <f t="shared" si="0"/>
        <v>68.08</v>
      </c>
      <c r="O22" s="29">
        <f t="shared" si="0"/>
        <v>68.08</v>
      </c>
      <c r="P22" s="29">
        <f t="shared" si="0"/>
        <v>68.08</v>
      </c>
      <c r="Q22" s="29">
        <f t="shared" si="0"/>
        <v>68.08</v>
      </c>
      <c r="R22" s="29">
        <f t="shared" si="0"/>
        <v>68.08</v>
      </c>
      <c r="S22" s="43">
        <f t="shared" si="0"/>
        <v>51.98</v>
      </c>
    </row>
    <row r="23" spans="1:19" x14ac:dyDescent="0.3">
      <c r="A23" s="183"/>
      <c r="B23" s="32" t="s">
        <v>42</v>
      </c>
      <c r="C23" s="28">
        <f t="shared" si="1"/>
        <v>274.43</v>
      </c>
      <c r="D23" s="28">
        <f t="shared" si="0"/>
        <v>274.43</v>
      </c>
      <c r="E23" s="28">
        <f t="shared" si="0"/>
        <v>274.43</v>
      </c>
      <c r="F23" s="28">
        <f t="shared" si="0"/>
        <v>384.62</v>
      </c>
      <c r="G23" s="28">
        <f t="shared" si="0"/>
        <v>494.8</v>
      </c>
      <c r="H23" s="28">
        <f t="shared" si="0"/>
        <v>494.8</v>
      </c>
      <c r="I23" s="28">
        <f t="shared" si="0"/>
        <v>686.07</v>
      </c>
      <c r="J23" s="28">
        <f t="shared" si="0"/>
        <v>686.07</v>
      </c>
      <c r="K23" s="29">
        <f t="shared" si="0"/>
        <v>141.57</v>
      </c>
      <c r="L23" s="29">
        <f t="shared" si="0"/>
        <v>141.57</v>
      </c>
      <c r="M23" s="29">
        <f t="shared" si="0"/>
        <v>141.57</v>
      </c>
      <c r="N23" s="29">
        <f t="shared" si="0"/>
        <v>70.8</v>
      </c>
      <c r="O23" s="29">
        <f t="shared" si="0"/>
        <v>70.8</v>
      </c>
      <c r="P23" s="29">
        <f t="shared" si="0"/>
        <v>70.8</v>
      </c>
      <c r="Q23" s="29">
        <f t="shared" si="0"/>
        <v>70.8</v>
      </c>
      <c r="R23" s="29">
        <f t="shared" si="0"/>
        <v>70.8</v>
      </c>
      <c r="S23" s="43">
        <f t="shared" si="0"/>
        <v>51.98</v>
      </c>
    </row>
    <row r="24" spans="1:19" x14ac:dyDescent="0.3">
      <c r="A24" s="183"/>
      <c r="B24" s="32" t="s">
        <v>43</v>
      </c>
      <c r="C24" s="28">
        <f t="shared" si="1"/>
        <v>205.82</v>
      </c>
      <c r="D24" s="28">
        <f t="shared" si="0"/>
        <v>205.82</v>
      </c>
      <c r="E24" s="28">
        <f t="shared" si="0"/>
        <v>205.82</v>
      </c>
      <c r="F24" s="28">
        <f t="shared" si="0"/>
        <v>384.62</v>
      </c>
      <c r="G24" s="28">
        <f t="shared" si="0"/>
        <v>494.8</v>
      </c>
      <c r="H24" s="28">
        <f t="shared" si="0"/>
        <v>494.8</v>
      </c>
      <c r="I24" s="28">
        <f t="shared" si="0"/>
        <v>686.07</v>
      </c>
      <c r="J24" s="28">
        <f t="shared" si="0"/>
        <v>686.07</v>
      </c>
      <c r="K24" s="29">
        <f t="shared" si="0"/>
        <v>136.13</v>
      </c>
      <c r="L24" s="29">
        <f t="shared" si="0"/>
        <v>136.13</v>
      </c>
      <c r="M24" s="29">
        <f t="shared" si="0"/>
        <v>136.13</v>
      </c>
      <c r="N24" s="29">
        <f t="shared" si="0"/>
        <v>68.08</v>
      </c>
      <c r="O24" s="29">
        <f t="shared" si="0"/>
        <v>68.08</v>
      </c>
      <c r="P24" s="29">
        <f t="shared" si="0"/>
        <v>68.08</v>
      </c>
      <c r="Q24" s="29">
        <f t="shared" si="0"/>
        <v>68.08</v>
      </c>
      <c r="R24" s="29">
        <f t="shared" si="0"/>
        <v>68.08</v>
      </c>
      <c r="S24" s="43">
        <f t="shared" si="0"/>
        <v>51.98</v>
      </c>
    </row>
    <row r="25" spans="1:19" x14ac:dyDescent="0.3">
      <c r="A25" s="183"/>
      <c r="B25" s="32" t="s">
        <v>44</v>
      </c>
      <c r="C25" s="28">
        <f t="shared" si="1"/>
        <v>784.08</v>
      </c>
      <c r="D25" s="28">
        <f t="shared" si="0"/>
        <v>784.08</v>
      </c>
      <c r="E25" s="28">
        <f t="shared" si="0"/>
        <v>784.08</v>
      </c>
      <c r="F25" s="28">
        <f t="shared" si="0"/>
        <v>1465.2</v>
      </c>
      <c r="G25" s="28">
        <f t="shared" si="0"/>
        <v>1884.96</v>
      </c>
      <c r="H25" s="28">
        <f t="shared" si="0"/>
        <v>1884.96</v>
      </c>
      <c r="I25" s="28">
        <f t="shared" si="0"/>
        <v>2613.6</v>
      </c>
      <c r="J25" s="28">
        <f t="shared" si="0"/>
        <v>2613.6</v>
      </c>
      <c r="K25" s="29">
        <f t="shared" si="0"/>
        <v>435.6</v>
      </c>
      <c r="L25" s="29">
        <f t="shared" si="0"/>
        <v>435.6</v>
      </c>
      <c r="M25" s="29">
        <f t="shared" si="0"/>
        <v>435.6</v>
      </c>
      <c r="N25" s="29">
        <f t="shared" si="0"/>
        <v>217.84</v>
      </c>
      <c r="O25" s="29">
        <f t="shared" si="0"/>
        <v>217.84</v>
      </c>
      <c r="P25" s="29">
        <f t="shared" si="0"/>
        <v>217.84</v>
      </c>
      <c r="Q25" s="29">
        <f t="shared" si="0"/>
        <v>217.84</v>
      </c>
      <c r="R25" s="29">
        <f t="shared" si="0"/>
        <v>217.84</v>
      </c>
      <c r="S25" s="43">
        <f t="shared" si="0"/>
        <v>198</v>
      </c>
    </row>
    <row r="26" spans="1:19" x14ac:dyDescent="0.3">
      <c r="A26" s="183"/>
      <c r="B26" s="32" t="s">
        <v>45</v>
      </c>
      <c r="C26" s="28">
        <f t="shared" si="1"/>
        <v>254.83</v>
      </c>
      <c r="D26" s="28">
        <f t="shared" si="0"/>
        <v>254.83</v>
      </c>
      <c r="E26" s="28">
        <f t="shared" si="0"/>
        <v>254.83</v>
      </c>
      <c r="F26" s="28">
        <f t="shared" si="0"/>
        <v>476.19</v>
      </c>
      <c r="G26" s="28">
        <f t="shared" si="0"/>
        <v>612.61</v>
      </c>
      <c r="H26" s="28">
        <f t="shared" si="0"/>
        <v>612.61</v>
      </c>
      <c r="I26" s="28">
        <f t="shared" si="0"/>
        <v>849.42</v>
      </c>
      <c r="J26" s="28">
        <f t="shared" si="0"/>
        <v>849.42</v>
      </c>
      <c r="K26" s="29">
        <f t="shared" si="0"/>
        <v>152.46</v>
      </c>
      <c r="L26" s="29">
        <f t="shared" si="0"/>
        <v>152.46</v>
      </c>
      <c r="M26" s="29">
        <f t="shared" si="0"/>
        <v>152.46</v>
      </c>
      <c r="N26" s="29">
        <f t="shared" si="0"/>
        <v>76.239999999999995</v>
      </c>
      <c r="O26" s="29">
        <f t="shared" si="0"/>
        <v>76.239999999999995</v>
      </c>
      <c r="P26" s="29">
        <f t="shared" si="0"/>
        <v>76.239999999999995</v>
      </c>
      <c r="Q26" s="29">
        <f t="shared" si="0"/>
        <v>76.239999999999995</v>
      </c>
      <c r="R26" s="29">
        <f t="shared" si="0"/>
        <v>76.239999999999995</v>
      </c>
      <c r="S26" s="43">
        <f t="shared" si="0"/>
        <v>64.349999999999994</v>
      </c>
    </row>
    <row r="27" spans="1:19" ht="15" thickBot="1" x14ac:dyDescent="0.35">
      <c r="A27" s="183"/>
      <c r="B27" s="33" t="s">
        <v>46</v>
      </c>
      <c r="C27" s="44">
        <f t="shared" si="1"/>
        <v>1960.2</v>
      </c>
      <c r="D27" s="44">
        <f t="shared" si="0"/>
        <v>1960.2</v>
      </c>
      <c r="E27" s="44">
        <f t="shared" si="0"/>
        <v>1960.2</v>
      </c>
      <c r="F27" s="44">
        <f t="shared" si="0"/>
        <v>3663</v>
      </c>
      <c r="G27" s="44">
        <f t="shared" si="0"/>
        <v>4712.3999999999996</v>
      </c>
      <c r="H27" s="44">
        <f t="shared" si="0"/>
        <v>4712.3999999999996</v>
      </c>
      <c r="I27" s="44">
        <f t="shared" si="0"/>
        <v>6534</v>
      </c>
      <c r="J27" s="44">
        <f t="shared" si="0"/>
        <v>6534</v>
      </c>
      <c r="K27" s="45">
        <f t="shared" si="0"/>
        <v>1089</v>
      </c>
      <c r="L27" s="45">
        <f t="shared" si="0"/>
        <v>1089</v>
      </c>
      <c r="M27" s="45">
        <f t="shared" si="0"/>
        <v>1089</v>
      </c>
      <c r="N27" s="45">
        <f t="shared" si="0"/>
        <v>544.6</v>
      </c>
      <c r="O27" s="45">
        <f t="shared" si="0"/>
        <v>544.6</v>
      </c>
      <c r="P27" s="45">
        <f t="shared" si="0"/>
        <v>544.6</v>
      </c>
      <c r="Q27" s="45">
        <f t="shared" si="0"/>
        <v>544.6</v>
      </c>
      <c r="R27" s="45">
        <f t="shared" si="0"/>
        <v>544.6</v>
      </c>
      <c r="S27" s="46">
        <f t="shared" si="0"/>
        <v>495</v>
      </c>
    </row>
    <row r="28" spans="1:19" x14ac:dyDescent="0.3">
      <c r="A28" s="183" t="s">
        <v>49</v>
      </c>
      <c r="B28" s="31" t="s">
        <v>38</v>
      </c>
      <c r="C28" s="40">
        <f>ROUND(C$6*C10,2)</f>
        <v>249.48</v>
      </c>
      <c r="D28" s="40">
        <f t="shared" ref="D28:S28" si="2">ROUND(D$6*D10,2)</f>
        <v>249.48</v>
      </c>
      <c r="E28" s="40">
        <f t="shared" si="2"/>
        <v>249.48</v>
      </c>
      <c r="F28" s="40">
        <f t="shared" si="2"/>
        <v>349.27</v>
      </c>
      <c r="G28" s="40">
        <f t="shared" si="2"/>
        <v>449.06</v>
      </c>
      <c r="H28" s="40">
        <f t="shared" si="2"/>
        <v>449.06</v>
      </c>
      <c r="I28" s="40">
        <f t="shared" si="2"/>
        <v>623.70000000000005</v>
      </c>
      <c r="J28" s="40">
        <f t="shared" si="2"/>
        <v>623.70000000000005</v>
      </c>
      <c r="K28" s="41">
        <f t="shared" si="2"/>
        <v>123.75</v>
      </c>
      <c r="L28" s="41">
        <f t="shared" si="2"/>
        <v>123.75</v>
      </c>
      <c r="M28" s="41">
        <f t="shared" si="2"/>
        <v>123.75</v>
      </c>
      <c r="N28" s="41">
        <f t="shared" si="2"/>
        <v>61.88</v>
      </c>
      <c r="O28" s="41">
        <f t="shared" si="2"/>
        <v>61.88</v>
      </c>
      <c r="P28" s="41">
        <f t="shared" si="2"/>
        <v>61.88</v>
      </c>
      <c r="Q28" s="41">
        <f t="shared" si="2"/>
        <v>61.88</v>
      </c>
      <c r="R28" s="41">
        <f t="shared" si="2"/>
        <v>61.88</v>
      </c>
      <c r="S28" s="42">
        <f t="shared" si="2"/>
        <v>51.98</v>
      </c>
    </row>
    <row r="29" spans="1:19" x14ac:dyDescent="0.3">
      <c r="A29" s="183"/>
      <c r="B29" s="32" t="s">
        <v>39</v>
      </c>
      <c r="C29" s="28">
        <f t="shared" ref="C29:S29" si="3">ROUND(C$6*C11,2)</f>
        <v>178.2</v>
      </c>
      <c r="D29" s="28">
        <f t="shared" si="3"/>
        <v>178.2</v>
      </c>
      <c r="E29" s="28">
        <f t="shared" si="3"/>
        <v>178.2</v>
      </c>
      <c r="F29" s="28">
        <f t="shared" si="3"/>
        <v>332.64</v>
      </c>
      <c r="G29" s="28">
        <f t="shared" si="3"/>
        <v>427.68</v>
      </c>
      <c r="H29" s="28">
        <f t="shared" si="3"/>
        <v>427.68</v>
      </c>
      <c r="I29" s="28">
        <f t="shared" si="3"/>
        <v>594</v>
      </c>
      <c r="J29" s="28">
        <f t="shared" si="3"/>
        <v>594</v>
      </c>
      <c r="K29" s="29">
        <f t="shared" si="3"/>
        <v>138.6</v>
      </c>
      <c r="L29" s="29">
        <f t="shared" si="3"/>
        <v>138.6</v>
      </c>
      <c r="M29" s="29">
        <f t="shared" si="3"/>
        <v>138.6</v>
      </c>
      <c r="N29" s="29">
        <f t="shared" si="3"/>
        <v>69.3</v>
      </c>
      <c r="O29" s="29">
        <f t="shared" si="3"/>
        <v>69.3</v>
      </c>
      <c r="P29" s="29">
        <f t="shared" si="3"/>
        <v>69.3</v>
      </c>
      <c r="Q29" s="29">
        <f t="shared" si="3"/>
        <v>69.3</v>
      </c>
      <c r="R29" s="29">
        <f t="shared" si="3"/>
        <v>69.3</v>
      </c>
      <c r="S29" s="43">
        <f t="shared" si="3"/>
        <v>0</v>
      </c>
    </row>
    <row r="30" spans="1:19" ht="15" customHeight="1" x14ac:dyDescent="0.3">
      <c r="A30" s="183"/>
      <c r="B30" s="32" t="s">
        <v>40</v>
      </c>
      <c r="C30" s="28">
        <f t="shared" ref="C30:S30" si="4">ROUND(C$6*C12,2)</f>
        <v>249.48</v>
      </c>
      <c r="D30" s="28">
        <f t="shared" si="4"/>
        <v>249.48</v>
      </c>
      <c r="E30" s="28">
        <f t="shared" si="4"/>
        <v>249.48</v>
      </c>
      <c r="F30" s="28">
        <f t="shared" si="4"/>
        <v>349.27</v>
      </c>
      <c r="G30" s="28">
        <f t="shared" si="4"/>
        <v>449.06</v>
      </c>
      <c r="H30" s="28">
        <f t="shared" si="4"/>
        <v>449.06</v>
      </c>
      <c r="I30" s="28">
        <f t="shared" si="4"/>
        <v>623.70000000000005</v>
      </c>
      <c r="J30" s="28">
        <f t="shared" si="4"/>
        <v>623.70000000000005</v>
      </c>
      <c r="K30" s="29">
        <f t="shared" si="4"/>
        <v>138.6</v>
      </c>
      <c r="L30" s="29">
        <f t="shared" si="4"/>
        <v>138.6</v>
      </c>
      <c r="M30" s="29">
        <f t="shared" si="4"/>
        <v>138.6</v>
      </c>
      <c r="N30" s="29">
        <f t="shared" si="4"/>
        <v>69.3</v>
      </c>
      <c r="O30" s="29">
        <f t="shared" si="4"/>
        <v>69.3</v>
      </c>
      <c r="P30" s="29">
        <f t="shared" si="4"/>
        <v>69.3</v>
      </c>
      <c r="Q30" s="29">
        <f t="shared" si="4"/>
        <v>69.3</v>
      </c>
      <c r="R30" s="29">
        <f t="shared" si="4"/>
        <v>69.3</v>
      </c>
      <c r="S30" s="43">
        <f t="shared" si="4"/>
        <v>51.98</v>
      </c>
    </row>
    <row r="31" spans="1:19" x14ac:dyDescent="0.3">
      <c r="A31" s="183"/>
      <c r="B31" s="32" t="s">
        <v>41</v>
      </c>
      <c r="C31" s="28">
        <f t="shared" ref="C31:S31" si="5">ROUND(C$6*C13,2)</f>
        <v>249.48</v>
      </c>
      <c r="D31" s="28">
        <f t="shared" si="5"/>
        <v>249.48</v>
      </c>
      <c r="E31" s="28">
        <f t="shared" si="5"/>
        <v>249.48</v>
      </c>
      <c r="F31" s="28">
        <f t="shared" si="5"/>
        <v>349.27</v>
      </c>
      <c r="G31" s="28">
        <f t="shared" si="5"/>
        <v>449.06</v>
      </c>
      <c r="H31" s="28">
        <f t="shared" si="5"/>
        <v>449.06</v>
      </c>
      <c r="I31" s="28">
        <f t="shared" si="5"/>
        <v>623.70000000000005</v>
      </c>
      <c r="J31" s="28">
        <f t="shared" si="5"/>
        <v>623.70000000000005</v>
      </c>
      <c r="K31" s="29">
        <f t="shared" si="5"/>
        <v>123.75</v>
      </c>
      <c r="L31" s="29">
        <f t="shared" si="5"/>
        <v>123.75</v>
      </c>
      <c r="M31" s="29">
        <f t="shared" si="5"/>
        <v>123.75</v>
      </c>
      <c r="N31" s="29">
        <f t="shared" si="5"/>
        <v>61.88</v>
      </c>
      <c r="O31" s="29">
        <f t="shared" si="5"/>
        <v>61.88</v>
      </c>
      <c r="P31" s="29">
        <f t="shared" si="5"/>
        <v>61.88</v>
      </c>
      <c r="Q31" s="29">
        <f t="shared" si="5"/>
        <v>61.88</v>
      </c>
      <c r="R31" s="29">
        <f t="shared" si="5"/>
        <v>61.88</v>
      </c>
      <c r="S31" s="43">
        <f t="shared" si="5"/>
        <v>51.98</v>
      </c>
    </row>
    <row r="32" spans="1:19" x14ac:dyDescent="0.3">
      <c r="A32" s="183"/>
      <c r="B32" s="32" t="s">
        <v>42</v>
      </c>
      <c r="C32" s="28">
        <f t="shared" ref="C32:S32" si="6">ROUND(C$6*C14,2)</f>
        <v>249.48</v>
      </c>
      <c r="D32" s="28">
        <f t="shared" si="6"/>
        <v>249.48</v>
      </c>
      <c r="E32" s="28">
        <f t="shared" si="6"/>
        <v>249.48</v>
      </c>
      <c r="F32" s="28">
        <f t="shared" si="6"/>
        <v>349.27</v>
      </c>
      <c r="G32" s="28">
        <f t="shared" si="6"/>
        <v>449.06</v>
      </c>
      <c r="H32" s="28">
        <f t="shared" si="6"/>
        <v>449.06</v>
      </c>
      <c r="I32" s="28">
        <f t="shared" si="6"/>
        <v>623.70000000000005</v>
      </c>
      <c r="J32" s="28">
        <f t="shared" si="6"/>
        <v>623.70000000000005</v>
      </c>
      <c r="K32" s="29">
        <f t="shared" si="6"/>
        <v>128.69999999999999</v>
      </c>
      <c r="L32" s="29">
        <f t="shared" si="6"/>
        <v>128.69999999999999</v>
      </c>
      <c r="M32" s="29">
        <f t="shared" si="6"/>
        <v>128.69999999999999</v>
      </c>
      <c r="N32" s="29">
        <f t="shared" si="6"/>
        <v>64.349999999999994</v>
      </c>
      <c r="O32" s="29">
        <f t="shared" si="6"/>
        <v>64.349999999999994</v>
      </c>
      <c r="P32" s="29">
        <f t="shared" si="6"/>
        <v>64.349999999999994</v>
      </c>
      <c r="Q32" s="29">
        <f t="shared" si="6"/>
        <v>64.349999999999994</v>
      </c>
      <c r="R32" s="29">
        <f t="shared" si="6"/>
        <v>64.349999999999994</v>
      </c>
      <c r="S32" s="43">
        <f t="shared" si="6"/>
        <v>51.98</v>
      </c>
    </row>
    <row r="33" spans="1:20" x14ac:dyDescent="0.3">
      <c r="A33" s="183"/>
      <c r="B33" s="32" t="s">
        <v>43</v>
      </c>
      <c r="C33" s="28">
        <f t="shared" ref="C33:S33" si="7">ROUND(C$6*C15,2)</f>
        <v>187.11</v>
      </c>
      <c r="D33" s="28">
        <f t="shared" si="7"/>
        <v>187.11</v>
      </c>
      <c r="E33" s="28">
        <f t="shared" si="7"/>
        <v>187.11</v>
      </c>
      <c r="F33" s="28">
        <f t="shared" si="7"/>
        <v>349.27</v>
      </c>
      <c r="G33" s="28">
        <f t="shared" si="7"/>
        <v>449.06</v>
      </c>
      <c r="H33" s="28">
        <f t="shared" si="7"/>
        <v>449.06</v>
      </c>
      <c r="I33" s="28">
        <f t="shared" si="7"/>
        <v>623.70000000000005</v>
      </c>
      <c r="J33" s="28">
        <f t="shared" si="7"/>
        <v>623.70000000000005</v>
      </c>
      <c r="K33" s="29">
        <f t="shared" si="7"/>
        <v>123.75</v>
      </c>
      <c r="L33" s="29">
        <f t="shared" si="7"/>
        <v>123.75</v>
      </c>
      <c r="M33" s="29">
        <f t="shared" si="7"/>
        <v>123.75</v>
      </c>
      <c r="N33" s="29">
        <f t="shared" si="7"/>
        <v>61.88</v>
      </c>
      <c r="O33" s="29">
        <f t="shared" si="7"/>
        <v>61.88</v>
      </c>
      <c r="P33" s="29">
        <f t="shared" si="7"/>
        <v>61.88</v>
      </c>
      <c r="Q33" s="29">
        <f t="shared" si="7"/>
        <v>61.88</v>
      </c>
      <c r="R33" s="29">
        <f t="shared" si="7"/>
        <v>61.88</v>
      </c>
      <c r="S33" s="43">
        <f t="shared" si="7"/>
        <v>51.98</v>
      </c>
    </row>
    <row r="34" spans="1:20" x14ac:dyDescent="0.3">
      <c r="A34" s="183"/>
      <c r="B34" s="32" t="s">
        <v>44</v>
      </c>
      <c r="C34" s="28">
        <f t="shared" ref="C34:S34" si="8">ROUND(C$6*C16,2)</f>
        <v>712.8</v>
      </c>
      <c r="D34" s="28">
        <f t="shared" si="8"/>
        <v>712.8</v>
      </c>
      <c r="E34" s="28">
        <f t="shared" si="8"/>
        <v>712.8</v>
      </c>
      <c r="F34" s="28">
        <f t="shared" si="8"/>
        <v>1330.56</v>
      </c>
      <c r="G34" s="28">
        <f t="shared" si="8"/>
        <v>1710.72</v>
      </c>
      <c r="H34" s="28">
        <f t="shared" si="8"/>
        <v>1710.72</v>
      </c>
      <c r="I34" s="28">
        <f t="shared" si="8"/>
        <v>2376</v>
      </c>
      <c r="J34" s="28">
        <f t="shared" si="8"/>
        <v>2376</v>
      </c>
      <c r="K34" s="29">
        <f t="shared" si="8"/>
        <v>396</v>
      </c>
      <c r="L34" s="29">
        <f t="shared" si="8"/>
        <v>396</v>
      </c>
      <c r="M34" s="29">
        <f t="shared" si="8"/>
        <v>396</v>
      </c>
      <c r="N34" s="29">
        <f t="shared" si="8"/>
        <v>198</v>
      </c>
      <c r="O34" s="29">
        <f t="shared" si="8"/>
        <v>198</v>
      </c>
      <c r="P34" s="29">
        <f t="shared" si="8"/>
        <v>198</v>
      </c>
      <c r="Q34" s="29">
        <f t="shared" si="8"/>
        <v>198</v>
      </c>
      <c r="R34" s="29">
        <f t="shared" si="8"/>
        <v>198</v>
      </c>
      <c r="S34" s="43">
        <f t="shared" si="8"/>
        <v>198</v>
      </c>
    </row>
    <row r="35" spans="1:20" x14ac:dyDescent="0.3">
      <c r="A35" s="183"/>
      <c r="B35" s="32" t="s">
        <v>45</v>
      </c>
      <c r="C35" s="28">
        <f t="shared" ref="C35:S35" si="9">ROUND(C$6*C17,2)</f>
        <v>231.66</v>
      </c>
      <c r="D35" s="28">
        <f t="shared" si="9"/>
        <v>231.66</v>
      </c>
      <c r="E35" s="28">
        <f t="shared" si="9"/>
        <v>231.66</v>
      </c>
      <c r="F35" s="28">
        <f t="shared" si="9"/>
        <v>432.43</v>
      </c>
      <c r="G35" s="28">
        <f t="shared" si="9"/>
        <v>555.98</v>
      </c>
      <c r="H35" s="28">
        <f t="shared" si="9"/>
        <v>555.98</v>
      </c>
      <c r="I35" s="28">
        <f t="shared" si="9"/>
        <v>772.2</v>
      </c>
      <c r="J35" s="28">
        <f t="shared" si="9"/>
        <v>772.2</v>
      </c>
      <c r="K35" s="29">
        <f t="shared" si="9"/>
        <v>138.6</v>
      </c>
      <c r="L35" s="29">
        <f t="shared" si="9"/>
        <v>138.6</v>
      </c>
      <c r="M35" s="29">
        <f t="shared" si="9"/>
        <v>138.6</v>
      </c>
      <c r="N35" s="29">
        <f t="shared" si="9"/>
        <v>69.3</v>
      </c>
      <c r="O35" s="29">
        <f t="shared" si="9"/>
        <v>69.3</v>
      </c>
      <c r="P35" s="29">
        <f t="shared" si="9"/>
        <v>69.3</v>
      </c>
      <c r="Q35" s="29">
        <f t="shared" si="9"/>
        <v>69.3</v>
      </c>
      <c r="R35" s="29">
        <f t="shared" si="9"/>
        <v>69.3</v>
      </c>
      <c r="S35" s="43">
        <f t="shared" si="9"/>
        <v>64.349999999999994</v>
      </c>
    </row>
    <row r="36" spans="1:20" ht="15" thickBot="1" x14ac:dyDescent="0.35">
      <c r="A36" s="183"/>
      <c r="B36" s="33" t="s">
        <v>46</v>
      </c>
      <c r="C36" s="44">
        <f t="shared" ref="C36:S36" si="10">ROUND(C$6*C18,2)</f>
        <v>1782</v>
      </c>
      <c r="D36" s="44">
        <f t="shared" si="10"/>
        <v>1782</v>
      </c>
      <c r="E36" s="44">
        <f t="shared" si="10"/>
        <v>1782</v>
      </c>
      <c r="F36" s="44">
        <f t="shared" si="10"/>
        <v>3326.4</v>
      </c>
      <c r="G36" s="44">
        <f t="shared" si="10"/>
        <v>4276.8</v>
      </c>
      <c r="H36" s="44">
        <f t="shared" si="10"/>
        <v>4276.8</v>
      </c>
      <c r="I36" s="44">
        <f t="shared" si="10"/>
        <v>5940</v>
      </c>
      <c r="J36" s="44">
        <f t="shared" si="10"/>
        <v>5940</v>
      </c>
      <c r="K36" s="45">
        <f t="shared" si="10"/>
        <v>990</v>
      </c>
      <c r="L36" s="45">
        <f t="shared" si="10"/>
        <v>990</v>
      </c>
      <c r="M36" s="45">
        <f t="shared" si="10"/>
        <v>990</v>
      </c>
      <c r="N36" s="45">
        <f t="shared" si="10"/>
        <v>495</v>
      </c>
      <c r="O36" s="45">
        <f t="shared" si="10"/>
        <v>495</v>
      </c>
      <c r="P36" s="45">
        <f t="shared" si="10"/>
        <v>495</v>
      </c>
      <c r="Q36" s="45">
        <f t="shared" si="10"/>
        <v>495</v>
      </c>
      <c r="R36" s="45">
        <f t="shared" si="10"/>
        <v>495</v>
      </c>
      <c r="S36" s="46">
        <f t="shared" si="10"/>
        <v>495</v>
      </c>
    </row>
    <row r="38" spans="1:20" x14ac:dyDescent="0.3">
      <c r="K38"/>
      <c r="L38"/>
      <c r="M38"/>
      <c r="N38"/>
      <c r="O38"/>
      <c r="P38"/>
      <c r="Q38"/>
      <c r="R38"/>
      <c r="S38"/>
      <c r="T38"/>
    </row>
    <row r="39" spans="1:20" x14ac:dyDescent="0.3">
      <c r="K39"/>
      <c r="L39"/>
      <c r="M39"/>
      <c r="N39"/>
      <c r="O39"/>
      <c r="P39"/>
      <c r="Q39"/>
      <c r="R39"/>
      <c r="S39"/>
      <c r="T39"/>
    </row>
    <row r="40" spans="1:20" ht="15" thickBot="1" x14ac:dyDescent="0.35">
      <c r="C40" s="1" t="e">
        <f>Arkusz1!#REF!</f>
        <v>#REF!</v>
      </c>
      <c r="D40" s="2"/>
      <c r="E40" s="2"/>
      <c r="F40" s="3" t="e">
        <f>Arkusz1!#REF!</f>
        <v>#REF!</v>
      </c>
      <c r="G40" s="2"/>
      <c r="H40" s="2"/>
      <c r="I40" s="3" t="e">
        <f>Arkusz1!#REF!</f>
        <v>#REF!</v>
      </c>
      <c r="J40" s="2"/>
      <c r="K40"/>
      <c r="L40"/>
      <c r="M40"/>
      <c r="N40"/>
      <c r="O40"/>
      <c r="P40"/>
      <c r="Q40"/>
      <c r="R40"/>
      <c r="S40"/>
      <c r="T40"/>
    </row>
    <row r="41" spans="1:20" ht="15" thickBot="1" x14ac:dyDescent="0.35">
      <c r="C41" s="4"/>
      <c r="D41" s="5" t="e">
        <f>Arkusz1!#REF!</f>
        <v>#REF!</v>
      </c>
      <c r="E41" s="5" t="e">
        <f>Arkusz1!#REF!</f>
        <v>#REF!</v>
      </c>
      <c r="F41" s="4"/>
      <c r="G41" s="5" t="e">
        <f>Arkusz1!#REF!</f>
        <v>#REF!</v>
      </c>
      <c r="H41" s="5" t="e">
        <f>Arkusz1!#REF!</f>
        <v>#REF!</v>
      </c>
      <c r="I41" s="4"/>
      <c r="J41" s="5" t="e">
        <f>Arkusz1!#REF!</f>
        <v>#REF!</v>
      </c>
      <c r="K41"/>
      <c r="L41"/>
      <c r="M41"/>
      <c r="N41"/>
      <c r="O41"/>
      <c r="P41"/>
      <c r="Q41"/>
      <c r="R41"/>
      <c r="S41"/>
      <c r="T41"/>
    </row>
    <row r="42" spans="1:20" ht="15" thickBot="1" x14ac:dyDescent="0.35">
      <c r="C42" s="6"/>
      <c r="D42" s="7" t="e">
        <f>Arkusz1!#REF!</f>
        <v>#REF!</v>
      </c>
      <c r="E42" s="7" t="e">
        <f>Arkusz1!#REF!</f>
        <v>#REF!</v>
      </c>
      <c r="F42" s="6"/>
      <c r="G42" s="7" t="e">
        <f>Arkusz1!#REF!</f>
        <v>#REF!</v>
      </c>
      <c r="H42" s="7" t="e">
        <f>Arkusz1!#REF!</f>
        <v>#REF!</v>
      </c>
      <c r="I42" s="6"/>
      <c r="J42" s="7" t="e">
        <f>Arkusz1!#REF!</f>
        <v>#REF!</v>
      </c>
      <c r="K42"/>
      <c r="L42"/>
      <c r="M42"/>
      <c r="N42"/>
      <c r="O42"/>
      <c r="P42"/>
      <c r="Q42"/>
      <c r="R42"/>
      <c r="S42"/>
      <c r="T42"/>
    </row>
    <row r="43" spans="1:20" ht="15" thickBot="1" x14ac:dyDescent="0.35">
      <c r="C43" s="8"/>
      <c r="D43" s="9" t="e">
        <f>Arkusz1!#REF!</f>
        <v>#REF!</v>
      </c>
      <c r="E43" s="9" t="e">
        <f>Arkusz1!#REF!</f>
        <v>#REF!</v>
      </c>
      <c r="F43" s="10"/>
      <c r="G43" s="9" t="e">
        <f>Arkusz1!#REF!</f>
        <v>#REF!</v>
      </c>
      <c r="H43" s="9" t="e">
        <f>Arkusz1!#REF!</f>
        <v>#REF!</v>
      </c>
      <c r="I43" s="10"/>
      <c r="J43" s="9" t="e">
        <f>Arkusz1!#REF!</f>
        <v>#REF!</v>
      </c>
      <c r="K43"/>
      <c r="L43"/>
      <c r="M43"/>
      <c r="N43"/>
      <c r="O43"/>
      <c r="P43"/>
      <c r="Q43"/>
      <c r="R43"/>
      <c r="S43"/>
      <c r="T43"/>
    </row>
    <row r="44" spans="1:20" ht="15" thickBot="1" x14ac:dyDescent="0.35">
      <c r="C44" s="11" t="e">
        <f>C$7*C40</f>
        <v>#REF!</v>
      </c>
      <c r="D44" s="4"/>
      <c r="E44" s="4"/>
      <c r="F44" s="4"/>
      <c r="G44" s="4"/>
      <c r="H44" s="4"/>
      <c r="I44" s="4"/>
      <c r="J44" s="4"/>
      <c r="K44"/>
      <c r="L44"/>
      <c r="M44"/>
      <c r="N44"/>
      <c r="O44"/>
      <c r="P44"/>
      <c r="Q44"/>
      <c r="R44"/>
      <c r="S44"/>
      <c r="T44"/>
    </row>
    <row r="45" spans="1:20" ht="15" thickBot="1" x14ac:dyDescent="0.35">
      <c r="C45" s="4"/>
      <c r="D45" s="12"/>
      <c r="E45" s="12"/>
      <c r="F45" s="11" t="e">
        <f>F$7*F40</f>
        <v>#REF!</v>
      </c>
      <c r="G45" s="4"/>
      <c r="H45" s="4"/>
      <c r="I45" s="11" t="e">
        <f>I$7*I40</f>
        <v>#REF!</v>
      </c>
      <c r="J45" s="4"/>
      <c r="K45"/>
      <c r="L45"/>
      <c r="M45"/>
      <c r="N45"/>
      <c r="O45"/>
      <c r="P45"/>
      <c r="Q45"/>
      <c r="R45"/>
      <c r="S45"/>
      <c r="T45"/>
    </row>
    <row r="46" spans="1:20" ht="15" thickBot="1" x14ac:dyDescent="0.35">
      <c r="C46" s="4"/>
      <c r="D46" s="11" t="e">
        <f>D$7*D41</f>
        <v>#REF!</v>
      </c>
      <c r="E46" s="11" t="e">
        <f>E$7*E41</f>
        <v>#REF!</v>
      </c>
      <c r="F46" s="4"/>
      <c r="G46" s="4"/>
      <c r="H46" s="4"/>
      <c r="I46" s="4"/>
      <c r="J46" s="12"/>
      <c r="K46"/>
      <c r="L46"/>
      <c r="M46"/>
      <c r="N46"/>
      <c r="O46"/>
      <c r="P46"/>
      <c r="Q46"/>
      <c r="R46"/>
      <c r="S46"/>
      <c r="T46"/>
    </row>
    <row r="47" spans="1:20" ht="15" thickBot="1" x14ac:dyDescent="0.35">
      <c r="C47" s="12"/>
      <c r="D47" s="12"/>
      <c r="E47" s="12"/>
      <c r="F47" s="12"/>
      <c r="G47" s="11" t="e">
        <f>G$7*G41</f>
        <v>#REF!</v>
      </c>
      <c r="H47" s="11" t="e">
        <f>H$7*H41</f>
        <v>#REF!</v>
      </c>
      <c r="I47" s="12"/>
      <c r="J47" s="11" t="e">
        <f>J$7*J41</f>
        <v>#REF!</v>
      </c>
      <c r="K47"/>
      <c r="L47"/>
      <c r="M47"/>
      <c r="N47"/>
      <c r="O47"/>
      <c r="P47"/>
      <c r="Q47"/>
      <c r="R47"/>
      <c r="S47"/>
      <c r="T47"/>
    </row>
    <row r="48" spans="1:20" ht="15" thickBot="1" x14ac:dyDescent="0.35">
      <c r="C48" s="10"/>
      <c r="D48" s="11" t="e">
        <f>D$7*D42</f>
        <v>#REF!</v>
      </c>
      <c r="E48" s="11" t="e">
        <f>E$7*E42</f>
        <v>#REF!</v>
      </c>
      <c r="F48" s="10"/>
      <c r="G48" s="12"/>
      <c r="H48" s="12"/>
      <c r="I48" s="10"/>
      <c r="J48" s="4"/>
      <c r="K48"/>
      <c r="L48"/>
      <c r="M48"/>
      <c r="N48"/>
      <c r="O48"/>
      <c r="P48"/>
      <c r="Q48"/>
      <c r="R48"/>
      <c r="S48"/>
      <c r="T48"/>
    </row>
    <row r="49" spans="3:20" ht="15" thickBot="1" x14ac:dyDescent="0.35">
      <c r="C49" s="4"/>
      <c r="D49" s="12"/>
      <c r="E49" s="12"/>
      <c r="F49" s="4"/>
      <c r="G49" s="11" t="e">
        <f>G$7*G42</f>
        <v>#REF!</v>
      </c>
      <c r="H49" s="11" t="e">
        <f>H$7*H42</f>
        <v>#REF!</v>
      </c>
      <c r="I49" s="4"/>
      <c r="J49" s="11" t="e">
        <f>J$7*J42</f>
        <v>#REF!</v>
      </c>
      <c r="K49"/>
      <c r="L49"/>
      <c r="M49"/>
      <c r="N49"/>
      <c r="O49"/>
      <c r="P49"/>
      <c r="Q49"/>
      <c r="R49"/>
      <c r="S49"/>
      <c r="T49"/>
    </row>
    <row r="50" spans="3:20" ht="15" thickBot="1" x14ac:dyDescent="0.35">
      <c r="C50" s="4"/>
      <c r="D50" s="11" t="e">
        <f>D$7*D43</f>
        <v>#REF!</v>
      </c>
      <c r="E50" s="11" t="e">
        <f>E$7*E43</f>
        <v>#REF!</v>
      </c>
      <c r="F50" s="4"/>
      <c r="G50" s="4"/>
      <c r="H50" s="4"/>
      <c r="I50" s="4"/>
      <c r="J50" s="4"/>
      <c r="K50"/>
      <c r="L50"/>
      <c r="M50"/>
      <c r="N50"/>
      <c r="O50"/>
      <c r="P50"/>
      <c r="Q50"/>
      <c r="R50"/>
      <c r="S50"/>
      <c r="T50"/>
    </row>
    <row r="51" spans="3:20" ht="15" thickBot="1" x14ac:dyDescent="0.35">
      <c r="C51" s="12"/>
      <c r="D51" s="12"/>
      <c r="E51" s="12"/>
      <c r="F51" s="12"/>
      <c r="G51" s="11" t="e">
        <f>G$7*G43</f>
        <v>#REF!</v>
      </c>
      <c r="H51" s="11" t="e">
        <f>H$7*H43</f>
        <v>#REF!</v>
      </c>
      <c r="I51" s="12"/>
      <c r="J51" s="11" t="e">
        <f>J$7*J43</f>
        <v>#REF!</v>
      </c>
      <c r="K51"/>
      <c r="L51"/>
      <c r="M51"/>
      <c r="N51"/>
      <c r="O51"/>
      <c r="P51"/>
      <c r="Q51"/>
      <c r="R51"/>
      <c r="S51"/>
      <c r="T51"/>
    </row>
    <row r="52" spans="3:20" x14ac:dyDescent="0.3">
      <c r="K52"/>
      <c r="L52"/>
      <c r="M52"/>
      <c r="N52"/>
      <c r="O52"/>
      <c r="P52"/>
      <c r="Q52"/>
      <c r="R52"/>
      <c r="S52"/>
      <c r="T52"/>
    </row>
    <row r="53" spans="3:20" ht="15" thickBot="1" x14ac:dyDescent="0.35">
      <c r="C53" s="1">
        <f>Arkusz1!C58</f>
        <v>0</v>
      </c>
      <c r="D53" s="1">
        <f>Arkusz1!D58</f>
        <v>0</v>
      </c>
      <c r="E53" s="1">
        <f>Arkusz1!E58</f>
        <v>0</v>
      </c>
      <c r="F53" s="1">
        <f>Arkusz1!F58</f>
        <v>0</v>
      </c>
      <c r="G53" s="1">
        <f>Arkusz1!G58</f>
        <v>0</v>
      </c>
      <c r="H53" s="1">
        <f>Arkusz1!H58</f>
        <v>0</v>
      </c>
      <c r="I53" s="1">
        <f>Arkusz1!I58</f>
        <v>0</v>
      </c>
      <c r="J53" s="1">
        <f>Arkusz1!J58</f>
        <v>0</v>
      </c>
      <c r="K53"/>
      <c r="L53"/>
      <c r="M53"/>
      <c r="N53"/>
      <c r="O53"/>
      <c r="P53"/>
      <c r="Q53"/>
      <c r="R53"/>
      <c r="S53"/>
      <c r="T53"/>
    </row>
    <row r="54" spans="3:20" ht="15" thickBot="1" x14ac:dyDescent="0.35">
      <c r="C54" s="11">
        <f>K$7*C53</f>
        <v>0</v>
      </c>
      <c r="D54" s="11">
        <f t="shared" ref="D54:J54" si="11">L$7*D53</f>
        <v>0</v>
      </c>
      <c r="E54" s="11">
        <f t="shared" si="11"/>
        <v>0</v>
      </c>
      <c r="F54" s="11">
        <f t="shared" si="11"/>
        <v>0</v>
      </c>
      <c r="G54" s="11">
        <f t="shared" si="11"/>
        <v>0</v>
      </c>
      <c r="H54" s="11">
        <f t="shared" si="11"/>
        <v>0</v>
      </c>
      <c r="I54" s="11">
        <f t="shared" si="11"/>
        <v>0</v>
      </c>
      <c r="J54" s="11">
        <f t="shared" si="11"/>
        <v>0</v>
      </c>
      <c r="K54"/>
      <c r="L54"/>
      <c r="M54"/>
      <c r="N54"/>
      <c r="O54"/>
      <c r="P54"/>
      <c r="Q54"/>
      <c r="R54"/>
      <c r="S54"/>
      <c r="T54"/>
    </row>
    <row r="55" spans="3:20" ht="15" thickBot="1" x14ac:dyDescent="0.35">
      <c r="K55"/>
      <c r="L55"/>
      <c r="M55"/>
      <c r="N55"/>
      <c r="O55"/>
      <c r="P55"/>
      <c r="Q55"/>
      <c r="R55"/>
      <c r="S55"/>
      <c r="T55"/>
    </row>
    <row r="56" spans="3:20" ht="15" thickBot="1" x14ac:dyDescent="0.35">
      <c r="C56" s="5">
        <f>Arkusz1!C69</f>
        <v>0</v>
      </c>
      <c r="D56" s="5">
        <f>Arkusz1!D69</f>
        <v>0</v>
      </c>
      <c r="E56" s="5">
        <f>Arkusz1!E69</f>
        <v>0</v>
      </c>
      <c r="F56" s="5">
        <f>Arkusz1!F69</f>
        <v>0</v>
      </c>
      <c r="G56" s="5">
        <f>Arkusz1!G69</f>
        <v>0</v>
      </c>
      <c r="H56" s="5">
        <f>Arkusz1!H69</f>
        <v>0</v>
      </c>
      <c r="I56" s="5">
        <f>Arkusz1!I69</f>
        <v>0</v>
      </c>
      <c r="J56" s="5">
        <f>Arkusz1!J69</f>
        <v>0</v>
      </c>
      <c r="K56"/>
      <c r="L56"/>
      <c r="M56"/>
      <c r="N56"/>
      <c r="O56"/>
      <c r="P56"/>
      <c r="Q56"/>
      <c r="R56"/>
      <c r="S56"/>
      <c r="T56"/>
    </row>
    <row r="57" spans="3:20" ht="15" thickBot="1" x14ac:dyDescent="0.35">
      <c r="C57" s="13">
        <f>Arkusz1!C70</f>
        <v>0</v>
      </c>
      <c r="D57" s="13">
        <f>Arkusz1!D70</f>
        <v>0</v>
      </c>
      <c r="E57" s="13">
        <f>Arkusz1!E70</f>
        <v>0</v>
      </c>
      <c r="F57" s="13">
        <f>Arkusz1!F70</f>
        <v>0</v>
      </c>
      <c r="G57" s="13">
        <f>Arkusz1!G70</f>
        <v>0</v>
      </c>
      <c r="H57" s="13">
        <f>Arkusz1!H70</f>
        <v>0</v>
      </c>
      <c r="I57" s="13">
        <f>Arkusz1!I70</f>
        <v>0</v>
      </c>
      <c r="J57" s="13">
        <f>Arkusz1!J70</f>
        <v>0</v>
      </c>
      <c r="K57"/>
      <c r="L57"/>
      <c r="M57"/>
      <c r="N57"/>
      <c r="O57"/>
      <c r="P57"/>
      <c r="Q57"/>
      <c r="R57"/>
      <c r="S57"/>
      <c r="T57"/>
    </row>
    <row r="58" spans="3:20" ht="15" thickBot="1" x14ac:dyDescent="0.35">
      <c r="C58" s="1">
        <f>Arkusz1!C71</f>
        <v>0</v>
      </c>
      <c r="D58" s="1">
        <f>Arkusz1!D71</f>
        <v>0</v>
      </c>
      <c r="E58" s="1">
        <f>Arkusz1!E71</f>
        <v>0</v>
      </c>
      <c r="F58" s="1">
        <f>Arkusz1!F71</f>
        <v>0</v>
      </c>
      <c r="G58" s="1">
        <f>Arkusz1!G71</f>
        <v>0</v>
      </c>
      <c r="H58" s="1">
        <f>Arkusz1!H71</f>
        <v>0</v>
      </c>
      <c r="I58" s="1">
        <f>Arkusz1!I71</f>
        <v>0</v>
      </c>
      <c r="J58" s="1">
        <f>Arkusz1!J71</f>
        <v>0</v>
      </c>
      <c r="K58"/>
      <c r="L58"/>
      <c r="M58"/>
      <c r="N58"/>
      <c r="O58"/>
      <c r="P58"/>
      <c r="Q58"/>
      <c r="R58"/>
      <c r="S58"/>
      <c r="T58"/>
    </row>
    <row r="59" spans="3:20" ht="15" thickBot="1" x14ac:dyDescent="0.35">
      <c r="C59" s="1" t="e">
        <f>Arkusz1!#REF!</f>
        <v>#REF!</v>
      </c>
      <c r="D59" s="1" t="e">
        <f>Arkusz1!#REF!</f>
        <v>#REF!</v>
      </c>
      <c r="E59" s="1" t="e">
        <f>Arkusz1!#REF!</f>
        <v>#REF!</v>
      </c>
      <c r="F59" s="1" t="e">
        <f>Arkusz1!#REF!</f>
        <v>#REF!</v>
      </c>
      <c r="G59" s="1" t="e">
        <f>Arkusz1!#REF!</f>
        <v>#REF!</v>
      </c>
      <c r="H59" s="1" t="e">
        <f>Arkusz1!#REF!</f>
        <v>#REF!</v>
      </c>
      <c r="I59" s="1" t="e">
        <f>Arkusz1!#REF!</f>
        <v>#REF!</v>
      </c>
      <c r="J59" s="1" t="e">
        <f>Arkusz1!#REF!</f>
        <v>#REF!</v>
      </c>
      <c r="K59"/>
      <c r="L59"/>
      <c r="M59"/>
      <c r="N59"/>
      <c r="O59"/>
      <c r="P59"/>
      <c r="Q59"/>
      <c r="R59"/>
      <c r="S59"/>
      <c r="T59"/>
    </row>
    <row r="60" spans="3:20" ht="15" thickBot="1" x14ac:dyDescent="0.35">
      <c r="C60" s="2"/>
      <c r="D60" s="2"/>
      <c r="E60" s="2"/>
      <c r="F60" s="1" t="e">
        <f>Arkusz1!#REF!</f>
        <v>#REF!</v>
      </c>
      <c r="G60" s="1" t="e">
        <f>Arkusz1!#REF!</f>
        <v>#REF!</v>
      </c>
      <c r="H60" s="2"/>
      <c r="I60" s="1" t="e">
        <f>Arkusz1!#REF!</f>
        <v>#REF!</v>
      </c>
      <c r="J60" s="1" t="e">
        <f>Arkusz1!#REF!</f>
        <v>#REF!</v>
      </c>
      <c r="K60"/>
      <c r="L60"/>
      <c r="M60"/>
      <c r="N60"/>
      <c r="O60"/>
      <c r="P60"/>
      <c r="Q60"/>
      <c r="R60"/>
      <c r="S60"/>
      <c r="T60"/>
    </row>
    <row r="61" spans="3:20" ht="15" thickBot="1" x14ac:dyDescent="0.35">
      <c r="C61" s="14">
        <f>C$6*C56</f>
        <v>0</v>
      </c>
      <c r="D61" s="14">
        <f>D$6*D56</f>
        <v>0</v>
      </c>
      <c r="E61" s="14">
        <f>E$6*E56</f>
        <v>0</v>
      </c>
      <c r="F61" s="4"/>
      <c r="G61" s="4"/>
      <c r="H61" s="4"/>
      <c r="I61" s="4"/>
      <c r="J61" s="4"/>
      <c r="K61"/>
      <c r="L61"/>
      <c r="M61"/>
      <c r="N61"/>
      <c r="O61"/>
      <c r="P61"/>
      <c r="Q61"/>
      <c r="R61"/>
      <c r="S61"/>
      <c r="T61"/>
    </row>
    <row r="62" spans="3:20" ht="15" thickBot="1" x14ac:dyDescent="0.35">
      <c r="C62" s="14">
        <f>C$7*C57</f>
        <v>0</v>
      </c>
      <c r="D62" s="14">
        <f>D$7*D57</f>
        <v>0</v>
      </c>
      <c r="E62" s="14">
        <f>E$7*E57</f>
        <v>0</v>
      </c>
      <c r="F62" s="4"/>
      <c r="G62" s="4"/>
      <c r="H62" s="4"/>
      <c r="I62" s="4"/>
      <c r="J62" s="4"/>
      <c r="K62"/>
      <c r="L62"/>
      <c r="M62"/>
      <c r="N62"/>
      <c r="O62"/>
      <c r="P62"/>
      <c r="Q62"/>
      <c r="R62"/>
      <c r="S62"/>
      <c r="T62"/>
    </row>
    <row r="63" spans="3:20" ht="15" thickBot="1" x14ac:dyDescent="0.35">
      <c r="C63" s="4"/>
      <c r="D63" s="4"/>
      <c r="E63" s="4"/>
      <c r="F63" s="14">
        <f>F$6*F56</f>
        <v>0</v>
      </c>
      <c r="G63" s="14">
        <f>G$6*G56</f>
        <v>0</v>
      </c>
      <c r="H63" s="14">
        <f>H$6*H56</f>
        <v>0</v>
      </c>
      <c r="I63" s="14">
        <f>I$6*I56</f>
        <v>0</v>
      </c>
      <c r="J63" s="14">
        <f>J$6*J56</f>
        <v>0</v>
      </c>
      <c r="K63"/>
      <c r="L63"/>
      <c r="M63"/>
      <c r="N63"/>
      <c r="O63"/>
      <c r="P63"/>
      <c r="Q63"/>
      <c r="R63"/>
      <c r="S63"/>
      <c r="T63"/>
    </row>
    <row r="64" spans="3:20" ht="15" thickBot="1" x14ac:dyDescent="0.35">
      <c r="C64" s="4"/>
      <c r="D64" s="4"/>
      <c r="E64" s="4"/>
      <c r="F64" s="14">
        <f>F$7*F57</f>
        <v>0</v>
      </c>
      <c r="G64" s="14">
        <f>G$7*G57</f>
        <v>0</v>
      </c>
      <c r="H64" s="14">
        <f>H$7*H57</f>
        <v>0</v>
      </c>
      <c r="I64" s="14">
        <f>I$7*I57</f>
        <v>0</v>
      </c>
      <c r="J64" s="14">
        <f>J$7*J57</f>
        <v>0</v>
      </c>
      <c r="K64"/>
      <c r="L64"/>
      <c r="M64"/>
      <c r="N64"/>
      <c r="O64"/>
      <c r="P64"/>
      <c r="Q64"/>
      <c r="R64"/>
      <c r="S64"/>
      <c r="T64"/>
    </row>
    <row r="65" spans="3:20" ht="15" thickBot="1" x14ac:dyDescent="0.35">
      <c r="C65" s="14">
        <f t="shared" ref="C65:J65" si="12">K$6*C58</f>
        <v>0</v>
      </c>
      <c r="D65" s="14">
        <f t="shared" si="12"/>
        <v>0</v>
      </c>
      <c r="E65" s="14">
        <f t="shared" si="12"/>
        <v>0</v>
      </c>
      <c r="F65" s="14">
        <f t="shared" si="12"/>
        <v>0</v>
      </c>
      <c r="G65" s="14">
        <f t="shared" si="12"/>
        <v>0</v>
      </c>
      <c r="H65" s="14">
        <f t="shared" si="12"/>
        <v>0</v>
      </c>
      <c r="I65" s="14">
        <f t="shared" si="12"/>
        <v>0</v>
      </c>
      <c r="J65" s="14">
        <f t="shared" si="12"/>
        <v>0</v>
      </c>
      <c r="K65"/>
      <c r="L65"/>
      <c r="M65"/>
      <c r="N65"/>
      <c r="O65"/>
      <c r="P65"/>
      <c r="Q65"/>
      <c r="R65"/>
      <c r="S65"/>
      <c r="T65"/>
    </row>
    <row r="66" spans="3:20" ht="15" thickBot="1" x14ac:dyDescent="0.35">
      <c r="C66" s="14" t="e">
        <f t="shared" ref="C66:J66" si="13">K$7*C59</f>
        <v>#REF!</v>
      </c>
      <c r="D66" s="14" t="e">
        <f t="shared" si="13"/>
        <v>#REF!</v>
      </c>
      <c r="E66" s="14" t="e">
        <f t="shared" si="13"/>
        <v>#REF!</v>
      </c>
      <c r="F66" s="14" t="e">
        <f t="shared" si="13"/>
        <v>#REF!</v>
      </c>
      <c r="G66" s="14" t="e">
        <f t="shared" si="13"/>
        <v>#REF!</v>
      </c>
      <c r="H66" s="14" t="e">
        <f t="shared" si="13"/>
        <v>#REF!</v>
      </c>
      <c r="I66" s="14" t="e">
        <f t="shared" si="13"/>
        <v>#REF!</v>
      </c>
      <c r="J66" s="14" t="e">
        <f t="shared" si="13"/>
        <v>#REF!</v>
      </c>
      <c r="K66"/>
      <c r="L66"/>
      <c r="M66"/>
      <c r="N66"/>
      <c r="O66"/>
      <c r="P66"/>
      <c r="Q66"/>
      <c r="R66"/>
      <c r="S66"/>
      <c r="T66"/>
    </row>
    <row r="67" spans="3:20" ht="15" thickBot="1" x14ac:dyDescent="0.35">
      <c r="C67" s="6"/>
      <c r="D67" s="6"/>
      <c r="E67" s="6"/>
      <c r="F67" s="14" t="e">
        <f>$S$7*F60</f>
        <v>#REF!</v>
      </c>
      <c r="G67" s="14" t="e">
        <f>$S$7*G60</f>
        <v>#REF!</v>
      </c>
      <c r="H67" s="6"/>
      <c r="I67" s="14" t="e">
        <f>$S$7*I60</f>
        <v>#REF!</v>
      </c>
      <c r="J67" s="14" t="e">
        <f>$S$7*J60</f>
        <v>#REF!</v>
      </c>
      <c r="K67"/>
      <c r="L67"/>
      <c r="M67"/>
      <c r="N67"/>
      <c r="O67"/>
      <c r="P67"/>
      <c r="Q67"/>
      <c r="R67"/>
      <c r="S67"/>
      <c r="T67"/>
    </row>
    <row r="68" spans="3:20" x14ac:dyDescent="0.3">
      <c r="K68"/>
      <c r="L68"/>
      <c r="M68"/>
      <c r="N68"/>
      <c r="O68"/>
      <c r="P68"/>
      <c r="Q68"/>
      <c r="R68"/>
      <c r="S68"/>
      <c r="T68"/>
    </row>
    <row r="71" spans="3:20" ht="15" thickBot="1" x14ac:dyDescent="0.35">
      <c r="C71" s="1" t="s">
        <v>55</v>
      </c>
      <c r="D71" s="2"/>
      <c r="E71" s="2"/>
      <c r="F71" s="3" t="s">
        <v>56</v>
      </c>
      <c r="G71" s="2"/>
      <c r="H71" s="2"/>
      <c r="I71" s="3" t="s">
        <v>57</v>
      </c>
      <c r="J71" s="2"/>
    </row>
    <row r="72" spans="3:20" ht="15" thickBot="1" x14ac:dyDescent="0.35">
      <c r="C72" s="4"/>
      <c r="D72" s="5" t="s">
        <v>71</v>
      </c>
      <c r="E72" s="5" t="s">
        <v>72</v>
      </c>
      <c r="F72" s="4"/>
      <c r="G72" s="5" t="s">
        <v>58</v>
      </c>
      <c r="H72" s="5" t="s">
        <v>59</v>
      </c>
      <c r="I72" s="4"/>
      <c r="J72" s="5" t="s">
        <v>60</v>
      </c>
    </row>
    <row r="73" spans="3:20" ht="15" thickBot="1" x14ac:dyDescent="0.35">
      <c r="C73" s="6"/>
      <c r="D73" s="7" t="s">
        <v>61</v>
      </c>
      <c r="E73" s="7" t="s">
        <v>62</v>
      </c>
      <c r="F73" s="6"/>
      <c r="G73" s="7" t="s">
        <v>63</v>
      </c>
      <c r="H73" s="7" t="s">
        <v>64</v>
      </c>
      <c r="I73" s="6"/>
      <c r="J73" s="7" t="s">
        <v>65</v>
      </c>
    </row>
    <row r="74" spans="3:20" ht="15" thickBot="1" x14ac:dyDescent="0.35">
      <c r="C74" s="8"/>
      <c r="D74" s="9" t="s">
        <v>66</v>
      </c>
      <c r="E74" s="9" t="s">
        <v>67</v>
      </c>
      <c r="F74" s="10"/>
      <c r="G74" s="9" t="s">
        <v>68</v>
      </c>
      <c r="H74" s="9" t="s">
        <v>69</v>
      </c>
      <c r="I74" s="10"/>
      <c r="J74" s="9" t="s">
        <v>70</v>
      </c>
    </row>
    <row r="75" spans="3:20" ht="22.5" customHeight="1" thickBot="1" x14ac:dyDescent="0.35">
      <c r="C75" s="11" t="str">
        <f>"="&amp;C71&amp;"*"&amp;C$7</f>
        <v>=$D$21*98,01</v>
      </c>
      <c r="D75" s="4"/>
      <c r="E75" s="4"/>
      <c r="F75" s="4"/>
      <c r="G75" s="4"/>
      <c r="H75" s="4"/>
      <c r="I75" s="4"/>
      <c r="J75" s="4"/>
    </row>
    <row r="76" spans="3:20" ht="34.799999999999997" thickBot="1" x14ac:dyDescent="0.35">
      <c r="C76" s="4"/>
      <c r="D76" s="12"/>
      <c r="E76" s="12"/>
      <c r="F76" s="11" t="str">
        <f>"="&amp;F71&amp;"*"&amp;F$7</f>
        <v>=$G$21*183,15</v>
      </c>
      <c r="G76" s="4"/>
      <c r="H76" s="4"/>
      <c r="I76" s="11" t="str">
        <f>"="&amp;I71&amp;"*"&amp;I$7</f>
        <v>=$J$21*326,7</v>
      </c>
      <c r="J76" s="4"/>
    </row>
    <row r="77" spans="3:20" ht="34.799999999999997" thickBot="1" x14ac:dyDescent="0.35">
      <c r="C77" s="4"/>
      <c r="D77" s="11" t="str">
        <f>"="&amp;D72&amp;"*"&amp;D$7</f>
        <v>=$E$22*98,01</v>
      </c>
      <c r="E77" s="11" t="str">
        <f>"="&amp;E72&amp;"*"&amp;E$7</f>
        <v>=$F$22*98,01</v>
      </c>
      <c r="F77" s="4"/>
      <c r="G77" s="4"/>
      <c r="H77" s="4"/>
      <c r="I77" s="4"/>
      <c r="J77" s="12"/>
    </row>
    <row r="78" spans="3:20" ht="34.799999999999997" thickBot="1" x14ac:dyDescent="0.35">
      <c r="C78" s="12"/>
      <c r="D78" s="12"/>
      <c r="E78" s="12"/>
      <c r="F78" s="12"/>
      <c r="G78" s="11" t="str">
        <f>"="&amp;G72&amp;"*"&amp;G$7</f>
        <v>=$H$22*235,62</v>
      </c>
      <c r="H78" s="11" t="str">
        <f>"="&amp;H72&amp;"*"&amp;H$7</f>
        <v>=$I$22*235,62</v>
      </c>
      <c r="I78" s="12"/>
      <c r="J78" s="11" t="str">
        <f>"="&amp;J72&amp;"*"&amp;J$7</f>
        <v>=$K$22*326,7</v>
      </c>
    </row>
    <row r="79" spans="3:20" ht="34.799999999999997" thickBot="1" x14ac:dyDescent="0.35">
      <c r="C79" s="10"/>
      <c r="D79" s="11" t="str">
        <f>"="&amp;D73&amp;"*"&amp;D$7</f>
        <v>=$E$23*98,01</v>
      </c>
      <c r="E79" s="11" t="str">
        <f>"="&amp;E73&amp;"*"&amp;E$7</f>
        <v>=$F$23*98,01</v>
      </c>
      <c r="F79" s="10"/>
      <c r="G79" s="12"/>
      <c r="H79" s="12"/>
      <c r="I79" s="10"/>
      <c r="J79" s="4"/>
    </row>
    <row r="80" spans="3:20" ht="34.799999999999997" thickBot="1" x14ac:dyDescent="0.35">
      <c r="C80" s="4"/>
      <c r="D80" s="12"/>
      <c r="E80" s="12"/>
      <c r="F80" s="4"/>
      <c r="G80" s="11" t="str">
        <f>"="&amp;G73&amp;"*"&amp;G$7</f>
        <v>=$H$23*235,62</v>
      </c>
      <c r="H80" s="11" t="str">
        <f>"="&amp;H73&amp;"*"&amp;H$7</f>
        <v>=$I$23*235,62</v>
      </c>
      <c r="I80" s="4"/>
      <c r="J80" s="11" t="str">
        <f>"="&amp;J73&amp;"*"&amp;J$7</f>
        <v>=$K$23*326,7</v>
      </c>
    </row>
    <row r="81" spans="3:10" ht="34.799999999999997" thickBot="1" x14ac:dyDescent="0.35">
      <c r="C81" s="4"/>
      <c r="D81" s="11" t="str">
        <f>"="&amp;D74&amp;"*"&amp;D$7</f>
        <v>=$E$24*98,01</v>
      </c>
      <c r="E81" s="11" t="str">
        <f>"="&amp;E74&amp;"*"&amp;E$7</f>
        <v>=$F$24*98,01</v>
      </c>
      <c r="F81" s="4"/>
      <c r="G81" s="4"/>
      <c r="H81" s="4"/>
      <c r="I81" s="4"/>
      <c r="J81" s="4"/>
    </row>
    <row r="82" spans="3:10" ht="34.799999999999997" thickBot="1" x14ac:dyDescent="0.35">
      <c r="C82" s="12"/>
      <c r="D82" s="12"/>
      <c r="E82" s="12"/>
      <c r="F82" s="12"/>
      <c r="G82" s="11" t="str">
        <f>"="&amp;G74&amp;"*"&amp;G$7</f>
        <v>=$H$24*235,62</v>
      </c>
      <c r="H82" s="11" t="str">
        <f>"="&amp;H74&amp;"*"&amp;H$7</f>
        <v>=$I$24*235,62</v>
      </c>
      <c r="I82" s="12"/>
      <c r="J82" s="11" t="str">
        <f>"="&amp;J74&amp;"*"&amp;J$7</f>
        <v>=$K$24*326,7</v>
      </c>
    </row>
    <row r="84" spans="3:10" ht="15" thickBot="1" x14ac:dyDescent="0.35">
      <c r="C84" s="52" t="s">
        <v>73</v>
      </c>
      <c r="D84" s="52" t="s">
        <v>74</v>
      </c>
      <c r="E84" s="52" t="s">
        <v>75</v>
      </c>
      <c r="F84" s="52" t="s">
        <v>76</v>
      </c>
      <c r="G84" s="52" t="s">
        <v>77</v>
      </c>
      <c r="H84" s="52" t="s">
        <v>78</v>
      </c>
      <c r="I84" s="52" t="s">
        <v>79</v>
      </c>
      <c r="J84" s="52" t="s">
        <v>80</v>
      </c>
    </row>
    <row r="85" spans="3:10" ht="34.799999999999997" thickBot="1" x14ac:dyDescent="0.35">
      <c r="C85" s="11" t="str">
        <f>"="&amp;C84&amp;"*"&amp;K$7</f>
        <v>=$D$47*54,45</v>
      </c>
      <c r="D85" s="11" t="str">
        <f t="shared" ref="D85:I85" si="14">"="&amp;D84&amp;"*"&amp;L$7</f>
        <v>=$E$47*54,45</v>
      </c>
      <c r="E85" s="11" t="str">
        <f t="shared" si="14"/>
        <v>=$F$47*54,45</v>
      </c>
      <c r="F85" s="11" t="str">
        <f t="shared" si="14"/>
        <v>=$G$47*27,23</v>
      </c>
      <c r="G85" s="11" t="str">
        <f t="shared" si="14"/>
        <v>=$H$47*27,23</v>
      </c>
      <c r="H85" s="11" t="str">
        <f t="shared" si="14"/>
        <v>=$I$47*27,23</v>
      </c>
      <c r="I85" s="11" t="str">
        <f t="shared" si="14"/>
        <v>=$J$47*27,23</v>
      </c>
      <c r="J85" s="11" t="str">
        <f>"="&amp;J84&amp;"*"&amp;R$7</f>
        <v>=$K$47*27,23</v>
      </c>
    </row>
    <row r="86" spans="3:10" ht="15" thickBot="1" x14ac:dyDescent="0.35"/>
    <row r="87" spans="3:10" ht="15" thickBot="1" x14ac:dyDescent="0.35">
      <c r="C87" s="5" t="s">
        <v>81</v>
      </c>
      <c r="D87" s="5" t="s">
        <v>82</v>
      </c>
      <c r="E87" s="5" t="s">
        <v>83</v>
      </c>
      <c r="F87" s="5" t="s">
        <v>84</v>
      </c>
      <c r="G87" s="5" t="s">
        <v>85</v>
      </c>
      <c r="H87" s="5" t="s">
        <v>86</v>
      </c>
      <c r="I87" s="5" t="s">
        <v>87</v>
      </c>
      <c r="J87" s="5" t="s">
        <v>88</v>
      </c>
    </row>
    <row r="88" spans="3:10" ht="15" thickBot="1" x14ac:dyDescent="0.35">
      <c r="C88" s="13" t="s">
        <v>89</v>
      </c>
      <c r="D88" s="13" t="s">
        <v>90</v>
      </c>
      <c r="E88" s="13" t="s">
        <v>91</v>
      </c>
      <c r="F88" s="13" t="s">
        <v>92</v>
      </c>
      <c r="G88" s="13" t="s">
        <v>93</v>
      </c>
      <c r="H88" s="13" t="s">
        <v>94</v>
      </c>
      <c r="I88" s="13" t="s">
        <v>95</v>
      </c>
      <c r="J88" s="13" t="s">
        <v>96</v>
      </c>
    </row>
    <row r="89" spans="3:10" ht="15" thickBot="1" x14ac:dyDescent="0.35">
      <c r="C89" s="1" t="s">
        <v>97</v>
      </c>
      <c r="D89" s="1" t="s">
        <v>98</v>
      </c>
      <c r="E89" s="1" t="s">
        <v>99</v>
      </c>
      <c r="F89" s="1" t="s">
        <v>100</v>
      </c>
      <c r="G89" s="1" t="s">
        <v>101</v>
      </c>
      <c r="H89" s="1" t="s">
        <v>102</v>
      </c>
      <c r="I89" s="1" t="s">
        <v>103</v>
      </c>
      <c r="J89" s="1" t="s">
        <v>104</v>
      </c>
    </row>
    <row r="90" spans="3:10" ht="15" thickBot="1" x14ac:dyDescent="0.35">
      <c r="C90" s="1" t="s">
        <v>105</v>
      </c>
      <c r="D90" s="1" t="s">
        <v>106</v>
      </c>
      <c r="E90" s="1" t="s">
        <v>107</v>
      </c>
      <c r="F90" s="1" t="s">
        <v>108</v>
      </c>
      <c r="G90" s="1" t="s">
        <v>109</v>
      </c>
      <c r="H90" s="1" t="s">
        <v>110</v>
      </c>
      <c r="I90" s="1" t="s">
        <v>111</v>
      </c>
      <c r="J90" s="1" t="s">
        <v>112</v>
      </c>
    </row>
    <row r="91" spans="3:10" ht="15" thickBot="1" x14ac:dyDescent="0.35">
      <c r="C91" s="2"/>
      <c r="D91" s="2"/>
      <c r="E91" s="2"/>
      <c r="F91" s="1" t="s">
        <v>113</v>
      </c>
      <c r="G91" s="1" t="s">
        <v>114</v>
      </c>
      <c r="H91" s="2"/>
      <c r="I91" s="1" t="s">
        <v>115</v>
      </c>
      <c r="J91" s="1" t="s">
        <v>116</v>
      </c>
    </row>
    <row r="92" spans="3:10" ht="34.799999999999997" thickBot="1" x14ac:dyDescent="0.35">
      <c r="C92" s="11" t="str">
        <f>"="&amp;C87&amp;"*"&amp;C$6</f>
        <v>=$D$57*89,1</v>
      </c>
      <c r="D92" s="11" t="str">
        <f>"="&amp;D87&amp;"*"&amp;D$6</f>
        <v>=$E$57*89,1</v>
      </c>
      <c r="E92" s="11" t="str">
        <f>"="&amp;E87&amp;"*"&amp;E$6</f>
        <v>=$F$57*89,1</v>
      </c>
      <c r="F92" s="4"/>
      <c r="G92" s="4"/>
      <c r="H92" s="4"/>
      <c r="I92" s="4"/>
      <c r="J92" s="4"/>
    </row>
    <row r="93" spans="3:10" ht="34.799999999999997" thickBot="1" x14ac:dyDescent="0.35">
      <c r="C93" s="11" t="str">
        <f>"="&amp;C88&amp;"*"&amp;C$7</f>
        <v>=$D$58*98,01</v>
      </c>
      <c r="D93" s="11" t="str">
        <f>"="&amp;D88&amp;"*"&amp;D$7</f>
        <v>=$E$58*98,01</v>
      </c>
      <c r="E93" s="11" t="str">
        <f>"="&amp;E88&amp;"*"&amp;E$7</f>
        <v>=$F$58*98,01</v>
      </c>
      <c r="F93" s="4"/>
      <c r="G93" s="4"/>
      <c r="H93" s="4"/>
      <c r="I93" s="4"/>
      <c r="J93" s="4"/>
    </row>
    <row r="94" spans="3:10" ht="34.799999999999997" thickBot="1" x14ac:dyDescent="0.35">
      <c r="C94" s="4"/>
      <c r="D94" s="4"/>
      <c r="E94" s="4"/>
      <c r="F94" s="11" t="str">
        <f>"="&amp;F87&amp;"*"&amp;F$6</f>
        <v>=$G$57*166,32</v>
      </c>
      <c r="G94" s="11" t="str">
        <f>"="&amp;G87&amp;"*"&amp;G$6</f>
        <v>=$H$57*213,84</v>
      </c>
      <c r="H94" s="11" t="str">
        <f>"="&amp;H87&amp;"*"&amp;H$6</f>
        <v>=$I$57*213,84</v>
      </c>
      <c r="I94" s="11" t="str">
        <f>"="&amp;I87&amp;"*"&amp;I$6</f>
        <v>=$J$57*297</v>
      </c>
      <c r="J94" s="11" t="str">
        <f>"="&amp;J87&amp;"*"&amp;J$6</f>
        <v>=$K$57*297</v>
      </c>
    </row>
    <row r="95" spans="3:10" ht="34.799999999999997" thickBot="1" x14ac:dyDescent="0.35">
      <c r="C95" s="4"/>
      <c r="D95" s="4"/>
      <c r="E95" s="4"/>
      <c r="F95" s="11" t="str">
        <f>"="&amp;F88&amp;"*"&amp;F$7</f>
        <v>=$G$58*183,15</v>
      </c>
      <c r="G95" s="11" t="str">
        <f>"="&amp;G88&amp;"*"&amp;G$7</f>
        <v>=$H$58*235,62</v>
      </c>
      <c r="H95" s="11" t="str">
        <f>"="&amp;H88&amp;"*"&amp;H$7</f>
        <v>=$I$58*235,62</v>
      </c>
      <c r="I95" s="11" t="str">
        <f>"="&amp;I88&amp;"*"&amp;I$7</f>
        <v>=$J$58*326,7</v>
      </c>
      <c r="J95" s="11" t="str">
        <f>"="&amp;J88&amp;"*"&amp;J$7</f>
        <v>=$K$58*326,7</v>
      </c>
    </row>
    <row r="96" spans="3:10" ht="34.799999999999997" thickBot="1" x14ac:dyDescent="0.35">
      <c r="C96" s="11" t="str">
        <f t="shared" ref="C96:J96" si="15">"="&amp;C89&amp;"*"&amp;K$6</f>
        <v>=$D$59*49,5</v>
      </c>
      <c r="D96" s="11" t="str">
        <f t="shared" si="15"/>
        <v>=$E$59*49,5</v>
      </c>
      <c r="E96" s="11" t="str">
        <f t="shared" si="15"/>
        <v>=$F$59*49,5</v>
      </c>
      <c r="F96" s="11" t="str">
        <f t="shared" si="15"/>
        <v>=$G$59*24,75</v>
      </c>
      <c r="G96" s="11" t="str">
        <f t="shared" si="15"/>
        <v>=$H$59*24,75</v>
      </c>
      <c r="H96" s="11" t="str">
        <f t="shared" si="15"/>
        <v>=$I$59*24,75</v>
      </c>
      <c r="I96" s="11" t="str">
        <f t="shared" si="15"/>
        <v>=$J$59*24,75</v>
      </c>
      <c r="J96" s="11" t="str">
        <f t="shared" si="15"/>
        <v>=$K$59*24,75</v>
      </c>
    </row>
    <row r="97" spans="3:10" ht="34.799999999999997" thickBot="1" x14ac:dyDescent="0.35">
      <c r="C97" s="11" t="str">
        <f t="shared" ref="C97:J97" si="16">"="&amp;C90&amp;"*"&amp;K$7</f>
        <v>=$D$60*54,45</v>
      </c>
      <c r="D97" s="11" t="str">
        <f t="shared" si="16"/>
        <v>=$E$60*54,45</v>
      </c>
      <c r="E97" s="11" t="str">
        <f t="shared" si="16"/>
        <v>=$F$60*54,45</v>
      </c>
      <c r="F97" s="11" t="str">
        <f t="shared" si="16"/>
        <v>=$G$60*27,23</v>
      </c>
      <c r="G97" s="11" t="str">
        <f t="shared" si="16"/>
        <v>=$H$60*27,23</v>
      </c>
      <c r="H97" s="11" t="str">
        <f t="shared" si="16"/>
        <v>=$I$60*27,23</v>
      </c>
      <c r="I97" s="11" t="str">
        <f t="shared" si="16"/>
        <v>=$J$60*27,23</v>
      </c>
      <c r="J97" s="11" t="str">
        <f t="shared" si="16"/>
        <v>=$K$60*27,23</v>
      </c>
    </row>
    <row r="98" spans="3:10" ht="34.799999999999997" thickBot="1" x14ac:dyDescent="0.35">
      <c r="C98" s="6"/>
      <c r="D98" s="6"/>
      <c r="E98" s="6"/>
      <c r="F98" s="11" t="str">
        <f>"="&amp;F91&amp;"*"&amp;$S$7</f>
        <v>=$G$61*24,75</v>
      </c>
      <c r="G98" s="11" t="str">
        <f>"="&amp;G91&amp;"*"&amp;$S$7</f>
        <v>=$H$61*24,75</v>
      </c>
      <c r="H98" s="6"/>
      <c r="I98" s="11" t="str">
        <f>"="&amp;I91&amp;"*"&amp;$S$7</f>
        <v>=$J$61*24,75</v>
      </c>
      <c r="J98" s="11" t="str">
        <f>"="&amp;J91&amp;"*"&amp;$S$7</f>
        <v>=$K$61*24,75</v>
      </c>
    </row>
  </sheetData>
  <protectedRanges>
    <protectedRange sqref="C44 D46:E46 D48:E48 D50:E50 F45 G47:H47 J47 G49:H49 J49 G51:H51 J51 I45 L44 M46:N46 M48:N48 M50:N50 O45 P47:Q47 S47 P49:Q49 S49 P51:Q51 S51 R45 C75 D77:E77 F76 I76 G78:H78 J78 D79:E79 G80:H80 J80 D81:E81 G82:H82 J82 C85:J85 C92:E93 F94:J95 C96:J97 F98:G98 I98:J98" name="Rozstęp13_1"/>
    <protectedRange sqref="C40:J43 L40:S43 C71:J74" name="Rozstęp7_1"/>
    <protectedRange sqref="C53:J54 L53:S54" name="Rozstęp26_1"/>
    <protectedRange sqref="C61:E62 C65:J66 F67:G67 I67:J67 F63:J64 L61:N62 L65:S66 O67:P67 R67:S67 O63:S64" name="Rozstęp31"/>
    <protectedRange sqref="C56:J60 L56:S60 C87:J91" name="Rozstęp28"/>
    <protectedRange sqref="C84:J84" name="Rozstęp26"/>
  </protectedRanges>
  <mergeCells count="3">
    <mergeCell ref="A10:A18"/>
    <mergeCell ref="A19:A27"/>
    <mergeCell ref="A28:A36"/>
  </mergeCells>
  <dataValidations count="4">
    <dataValidation allowBlank="1" showErrorMessage="1" sqref="B7:S18 B19:B36 S6" xr:uid="{00000000-0002-0000-0100-000000000000}"/>
    <dataValidation type="whole" allowBlank="1" showInputMessage="1" showErrorMessage="1" sqref="C40:J43 C71:J74" xr:uid="{00000000-0002-0000-0100-000001000000}">
      <formula1>1</formula1>
      <formula2>1000000</formula2>
    </dataValidation>
    <dataValidation type="whole" operator="lessThanOrEqual" allowBlank="1" showInputMessage="1" showErrorMessage="1" sqref="C53:J53" xr:uid="{00000000-0002-0000-0100-000002000000}">
      <formula1>10000000000</formula1>
    </dataValidation>
    <dataValidation type="whole" allowBlank="1" showInputMessage="1" showErrorMessage="1" sqref="C56:J60 C87:J91" xr:uid="{00000000-0002-0000-0100-000003000000}">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Anna Dembowska</cp:lastModifiedBy>
  <cp:lastPrinted>2026-04-07T07:10:37Z</cp:lastPrinted>
  <dcterms:created xsi:type="dcterms:W3CDTF">2023-05-16T06:53:22Z</dcterms:created>
  <dcterms:modified xsi:type="dcterms:W3CDTF">2026-04-10T10:27:06Z</dcterms:modified>
</cp:coreProperties>
</file>